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be\Данные для инвест. программы\ИП 22 кор 2022-2026гг\5. Паспорта  ИПр\2022 год\Пасп. L_ 20220311 Установка приборов учеиа\"/>
    </mc:Choice>
  </mc:AlternateContent>
  <bookViews>
    <workbookView xWindow="-27690" yWindow="405" windowWidth="21720" windowHeight="13620" tabRatio="950" firstSheet="2"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6"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s>
  <externalReferences>
    <externalReference r:id="rId15"/>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46" i="26" l="1"/>
  <c r="D43" i="26"/>
  <c r="C43" i="26"/>
  <c r="C37" i="26"/>
  <c r="C35" i="26"/>
  <c r="C33" i="26"/>
  <c r="L32" i="26"/>
  <c r="K32" i="26"/>
  <c r="J32" i="26"/>
  <c r="I32" i="26"/>
  <c r="H32" i="26"/>
  <c r="G32" i="26"/>
  <c r="F32" i="26"/>
  <c r="E32" i="26"/>
  <c r="D32" i="26"/>
  <c r="C32" i="26"/>
  <c r="D30" i="26"/>
  <c r="C30" i="26"/>
  <c r="D33" i="26" l="1"/>
  <c r="C34" i="26"/>
  <c r="C38" i="26" s="1"/>
  <c r="C42" i="26" s="1"/>
  <c r="C44" i="26" s="1"/>
  <c r="D35" i="26"/>
  <c r="E30" i="26"/>
  <c r="E33" i="26" s="1"/>
  <c r="D37" i="26"/>
  <c r="D42" i="15"/>
  <c r="D50" i="15"/>
  <c r="D57" i="15"/>
  <c r="D64" i="15"/>
  <c r="R26" i="5"/>
  <c r="T26" i="5" s="1"/>
  <c r="N26" i="5"/>
  <c r="C25" i="13"/>
  <c r="A9" i="6"/>
  <c r="K24" i="15"/>
  <c r="I33" i="15"/>
  <c r="K33" i="15" s="1"/>
  <c r="I30" i="15"/>
  <c r="K30" i="15" s="1"/>
  <c r="I27" i="15"/>
  <c r="K27" i="15" s="1"/>
  <c r="C33" i="15"/>
  <c r="C30" i="15" s="1"/>
  <c r="E37" i="26" l="1"/>
  <c r="C45" i="26"/>
  <c r="C47" i="26"/>
  <c r="F37" i="26"/>
  <c r="F30" i="26"/>
  <c r="F33" i="26" s="1"/>
  <c r="E35" i="26"/>
  <c r="E34" i="26" s="1"/>
  <c r="E38" i="26"/>
  <c r="E42" i="26" s="1"/>
  <c r="E44" i="26" s="1"/>
  <c r="E47" i="26" s="1"/>
  <c r="D34" i="26"/>
  <c r="D38" i="26" s="1"/>
  <c r="D42" i="26" s="1"/>
  <c r="D44" i="26" s="1"/>
  <c r="D33" i="15"/>
  <c r="S26" i="5"/>
  <c r="A9" i="22"/>
  <c r="A9" i="5"/>
  <c r="A8" i="15"/>
  <c r="A9" i="16"/>
  <c r="A9" i="10"/>
  <c r="A10" i="13"/>
  <c r="F25" i="13"/>
  <c r="D25" i="13"/>
  <c r="A14" i="24"/>
  <c r="A11" i="24"/>
  <c r="A8" i="24"/>
  <c r="A4" i="24"/>
  <c r="S3" i="24"/>
  <c r="D47" i="26" l="1"/>
  <c r="F35" i="26"/>
  <c r="F34" i="26" s="1"/>
  <c r="G30" i="26"/>
  <c r="G33" i="26" s="1"/>
  <c r="D45" i="26"/>
  <c r="C48" i="26"/>
  <c r="K25" i="13"/>
  <c r="G25" i="13"/>
  <c r="E25" i="13"/>
  <c r="H25" i="13"/>
  <c r="D48" i="26" l="1"/>
  <c r="E45" i="26"/>
  <c r="H30" i="26"/>
  <c r="H33" i="26" s="1"/>
  <c r="G35" i="26"/>
  <c r="G37" i="26"/>
  <c r="F38" i="26"/>
  <c r="F42" i="26" s="1"/>
  <c r="F44" i="26" s="1"/>
  <c r="B27" i="22"/>
  <c r="C27" i="15"/>
  <c r="C24" i="15" s="1"/>
  <c r="F47" i="26" l="1"/>
  <c r="I30" i="26"/>
  <c r="I33" i="26" s="1"/>
  <c r="H35" i="26"/>
  <c r="H34" i="26" s="1"/>
  <c r="H38" i="26"/>
  <c r="H42" i="26" s="1"/>
  <c r="H44" i="26" s="1"/>
  <c r="H47" i="26" s="1"/>
  <c r="H37" i="26"/>
  <c r="E48" i="26"/>
  <c r="F45" i="26"/>
  <c r="G34" i="26"/>
  <c r="G38" i="26" s="1"/>
  <c r="G42" i="26" s="1"/>
  <c r="G44" i="26" s="1"/>
  <c r="G47" i="26" s="1"/>
  <c r="C52" i="15"/>
  <c r="F48" i="26" l="1"/>
  <c r="G45" i="26"/>
  <c r="J30" i="26"/>
  <c r="J33" i="26" s="1"/>
  <c r="I35" i="26"/>
  <c r="I34" i="26" s="1"/>
  <c r="I37" i="26"/>
  <c r="C25" i="6"/>
  <c r="J35" i="26" l="1"/>
  <c r="K30" i="26"/>
  <c r="K33" i="26" s="1"/>
  <c r="J37" i="26"/>
  <c r="K37" i="26" s="1"/>
  <c r="I38" i="26"/>
  <c r="I42" i="26" s="1"/>
  <c r="I44" i="26" s="1"/>
  <c r="G48" i="26"/>
  <c r="H45" i="26"/>
  <c r="D30" i="15"/>
  <c r="D52" i="15" s="1"/>
  <c r="J34" i="26" l="1"/>
  <c r="I47" i="26"/>
  <c r="L37" i="26"/>
  <c r="H48" i="26"/>
  <c r="I45" i="26"/>
  <c r="L30" i="26"/>
  <c r="K35" i="26"/>
  <c r="K34" i="26" s="1"/>
  <c r="K38" i="26"/>
  <c r="K42" i="26" s="1"/>
  <c r="K44" i="26" s="1"/>
  <c r="K47" i="26" s="1"/>
  <c r="J38" i="26"/>
  <c r="J42" i="26" s="1"/>
  <c r="J44" i="26" s="1"/>
  <c r="J47" i="26" s="1"/>
  <c r="D27" i="15"/>
  <c r="D24" i="15" s="1"/>
  <c r="L36" i="26" l="1"/>
  <c r="L33" i="26"/>
  <c r="I48" i="26"/>
  <c r="J45" i="26"/>
  <c r="L35" i="26"/>
  <c r="L34" i="26"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38" i="26" l="1"/>
  <c r="L42" i="26" s="1"/>
  <c r="L44" i="26" s="1"/>
  <c r="L47" i="26" s="1"/>
  <c r="C51" i="26" s="1"/>
  <c r="J48" i="26"/>
  <c r="K45" i="26"/>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2" i="26" l="1"/>
  <c r="K48" i="26"/>
  <c r="L45" i="26"/>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C53" i="26" l="1"/>
  <c r="L48" i="26"/>
  <c r="C54" i="26" s="1"/>
  <c r="J30" i="15"/>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<sst xmlns="http://schemas.openxmlformats.org/spreadsheetml/2006/main" count="1710" uniqueCount="728">
  <si>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</si>
  <si>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</si>
  <si>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</si>
  <si>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</si>
  <si>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</si>
  <si>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</si>
  <si>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</si>
  <si>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</si>
  <si>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</si>
  <si>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</si>
  <si>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</si>
  <si>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</si>
  <si>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</si>
  <si>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</si>
  <si>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</si>
  <si>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</si>
  <si>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</si>
  <si>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</si>
  <si>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</si>
  <si>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</si>
  <si>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</si>
  <si>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</si>
  <si>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</si>
  <si>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</si>
  <si>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</si>
  <si>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</si>
  <si>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</si>
  <si>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</si>
  <si>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</si>
  <si>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</si>
  <si>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</si>
  <si>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</si>
  <si>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</si>
  <si>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</si>
  <si>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</si>
  <si>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</si>
  <si>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</si>
  <si>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</si>
  <si>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</si>
  <si>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</si>
  <si>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</si>
  <si>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</si>
  <si>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</si>
  <si>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</si>
  <si>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</si>
  <si>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</si>
  <si>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</si>
  <si>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</si>
  <si>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</si>
  <si>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</si>
  <si>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</si>
  <si>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</si>
  <si>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</si>
  <si>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</si>
  <si>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</si>
  <si>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</si>
  <si>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</si>
  <si>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</si>
  <si>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</si>
  <si>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</si>
  <si>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</si>
  <si>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</si>
  <si>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</si>
  <si>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</si>
  <si>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</si>
  <si>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</si>
  <si>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</si>
  <si>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</si>
  <si>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</si>
  <si>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</si>
  <si>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</si>
  <si>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</si>
  <si>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</si>
  <si>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</si>
  <si>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</si>
  <si>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</si>
  <si>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</si>
  <si>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</si>
  <si>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</si>
  <si>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</si>
  <si>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</si>
  <si>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</si>
  <si>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</si>
  <si>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</si>
  <si>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</si>
  <si>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</si>
  <si>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</si>
  <si>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</si>
  <si>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</si>
  <si>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</si>
  <si>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</si>
  <si>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</si>
  <si>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</si>
  <si>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</si>
  <si>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</si>
  <si>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</si>
  <si>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</si>
  <si>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</si>
  <si>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</si>
  <si>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</si>
  <si>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</si>
  <si>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</si>
  <si>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</si>
  <si>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</si>
  <si>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</si>
  <si>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</si>
  <si>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</si>
  <si>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</si>
  <si>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</si>
  <si>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</si>
  <si>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</si>
  <si>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</si>
  <si>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</si>
  <si>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</si>
  <si>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</si>
  <si>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</si>
  <si>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</si>
  <si>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</si>
  <si>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</si>
  <si>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</si>
  <si>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</si>
  <si>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</si>
  <si>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</si>
  <si>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</si>
  <si>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</si>
  <si>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</si>
  <si>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</si>
  <si>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</si>
  <si>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</si>
  <si>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</si>
  <si>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</si>
  <si>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</si>
  <si>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</si>
  <si>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</si>
  <si>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</si>
  <si>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</si>
  <si>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</si>
  <si>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</si>
  <si>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</si>
  <si>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</si>
  <si>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</si>
  <si>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</si>
  <si>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</si>
  <si>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</si>
  <si>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</si>
  <si>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</si>
  <si>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</si>
  <si>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</si>
  <si>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</si>
  <si>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</si>
  <si>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</si>
  <si>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</si>
  <si>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</si>
  <si>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</si>
  <si>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</si>
  <si>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</si>
  <si>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</si>
  <si>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</si>
  <si>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</si>
  <si>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</si>
  <si>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</si>
  <si>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</si>
  <si>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</si>
  <si>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</si>
  <si>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</si>
  <si>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</si>
  <si>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</si>
  <si>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</si>
  <si>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</si>
  <si>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</si>
  <si>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</si>
  <si>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</si>
  <si>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</si>
  <si>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</si>
  <si>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</si>
  <si>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</si>
  <si>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</si>
  <si>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</si>
  <si>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</si>
  <si>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</si>
  <si>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</si>
  <si>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</si>
  <si>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</si>
  <si>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</si>
  <si>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</si>
  <si>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</si>
  <si>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</si>
  <si>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</si>
  <si>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</si>
  <si>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</si>
  <si>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</si>
  <si>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</si>
  <si>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</si>
  <si>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</si>
  <si>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</si>
  <si>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</si>
  <si>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</si>
  <si>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</si>
  <si>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</si>
  <si>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</si>
  <si>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</si>
  <si>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</si>
  <si>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</si>
  <si>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</si>
  <si>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</si>
  <si>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</si>
  <si>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</si>
  <si>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</si>
  <si>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</si>
  <si>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</si>
  <si>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</si>
  <si>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</si>
  <si>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</si>
  <si>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</si>
  <si>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</si>
  <si>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</si>
  <si>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</si>
  <si>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</si>
  <si>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</si>
  <si>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</si>
  <si>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</si>
  <si>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</si>
  <si>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</si>
  <si>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</si>
  <si>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</si>
  <si>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</si>
  <si>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</si>
  <si>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</si>
  <si>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</si>
  <si>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</si>
  <si>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</si>
  <si>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</si>
  <si>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</si>
  <si>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</si>
  <si>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</si>
  <si>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</si>
  <si>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</si>
  <si>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</si>
  <si>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</si>
  <si>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</si>
  <si>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</si>
  <si>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</si>
  <si>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</si>
  <si>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</si>
  <si>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</si>
  <si>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</si>
  <si>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</si>
  <si>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</si>
  <si>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</si>
  <si>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</si>
  <si>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</si>
  <si>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</si>
  <si>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</si>
  <si>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</si>
  <si>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</si>
  <si>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</si>
  <si>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</si>
  <si>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</si>
  <si>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</si>
  <si>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</si>
  <si>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</si>
  <si>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</si>
  <si>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</si>
  <si>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</si>
  <si>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</si>
  <si>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</si>
  <si>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</si>
  <si>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</si>
  <si>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</si>
  <si>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</si>
  <si>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</si>
  <si>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</si>
  <si>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</si>
  <si>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</si>
  <si>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</si>
  <si>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</si>
  <si>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</si>
  <si>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</si>
  <si>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</si>
  <si>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</si>
  <si>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</si>
  <si>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</si>
  <si>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</si>
  <si>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</si>
  <si>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</si>
  <si>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</si>
  <si>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</si>
  <si>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</si>
  <si>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</si>
  <si>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</si>
  <si>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</si>
  <si>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</si>
  <si>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</si>
  <si>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</si>
  <si>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</si>
  <si>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</si>
  <si>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</si>
  <si>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</si>
  <si>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</si>
  <si>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</si>
  <si>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</si>
  <si>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</si>
  <si>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</si>
  <si>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</si>
  <si>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</si>
  <si>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</si>
  <si>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</si>
  <si>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</si>
  <si>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</si>
  <si>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</si>
  <si>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</si>
  <si>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</si>
  <si>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</si>
  <si>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</si>
  <si>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</si>
  <si>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</si>
  <si>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</si>
  <si>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</si>
  <si>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</si>
  <si>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</si>
  <si>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</si>
  <si>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</si>
  <si>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</si>
  <si>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</si>
  <si>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</si>
  <si>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</si>
  <si>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</si>
  <si>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</si>
  <si>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</si>
  <si>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</si>
  <si>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</si>
  <si>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</si>
  <si>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</si>
  <si>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</si>
  <si>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</si>
  <si>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</si>
  <si>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</si>
  <si>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</si>
  <si>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</si>
  <si>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</si>
  <si>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</si>
  <si>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</si>
  <si>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</si>
  <si>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</si>
  <si>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</si>
  <si>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</si>
  <si>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</si>
  <si>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</si>
  <si>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</si>
  <si>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</si>
  <si>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</si>
  <si>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</si>
  <si>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</si>
  <si>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</si>
  <si>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</si>
  <si>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</si>
  <si>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</si>
  <si>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</si>
  <si>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</si>
  <si>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</si>
  <si>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</si>
  <si>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</si>
  <si>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</si>
  <si>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</si>
  <si>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</si>
  <si>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</si>
  <si>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</si>
  <si>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</si>
  <si>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</si>
  <si>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</si>
  <si>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</si>
  <si>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</si>
  <si>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</si>
  <si>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</si>
  <si>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</si>
  <si>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</si>
  <si>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</si>
  <si>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</si>
  <si>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</si>
  <si>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</si>
  <si>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</si>
  <si>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</si>
  <si>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</si>
  <si>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</si>
  <si>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</si>
  <si>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</si>
  <si>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</si>
  <si>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</si>
  <si>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</si>
  <si>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</si>
  <si>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</si>
  <si>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</si>
  <si>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</si>
  <si>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</si>
  <si>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</si>
  <si>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</si>
  <si>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</si>
  <si>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</si>
  <si>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</si>
  <si>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</si>
  <si>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</si>
  <si>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</si>
  <si>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</si>
  <si>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</si>
  <si>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</si>
  <si>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</si>
  <si>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</si>
  <si>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</si>
  <si>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</si>
  <si>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</si>
  <si>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</si>
  <si>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</si>
  <si>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</si>
  <si>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</si>
  <si>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</si>
  <si>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</si>
  <si>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</si>
  <si>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</si>
  <si>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</si>
  <si>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</si>
  <si>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</si>
  <si>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</si>
  <si>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</si>
  <si>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</si>
  <si>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</si>
  <si>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</si>
  <si>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</si>
  <si>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</si>
  <si>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</si>
  <si>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</si>
  <si>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</si>
  <si>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</si>
  <si>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</si>
  <si>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</si>
  <si>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</si>
  <si>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</si>
  <si>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</si>
  <si>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</si>
  <si>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</si>
  <si>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</si>
  <si>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</si>
  <si>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</si>
  <si>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</si>
  <si>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</si>
  <si>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</si>
  <si>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</si>
  <si>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</si>
  <si>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</si>
  <si>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</si>
  <si>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</si>
  <si>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</si>
  <si>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</si>
  <si>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</si>
  <si>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</si>
  <si>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</si>
  <si>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</si>
  <si>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</si>
  <si>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</si>
  <si>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</si>
  <si>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</si>
  <si>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</si>
  <si>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</si>
  <si>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</si>
  <si>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</si>
  <si>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</si>
  <si>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</si>
  <si>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</si>
  <si>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</si>
  <si>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</si>
  <si>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</si>
  <si>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</si>
  <si>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</si>
  <si>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</si>
  <si>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</si>
  <si>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</si>
  <si>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</si>
  <si>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</si>
  <si>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</si>
  <si>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</si>
  <si>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</si>
  <si>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</si>
  <si>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</si>
  <si>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</si>
  <si>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</si>
  <si>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</si>
  <si>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</si>
  <si>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</si>
  <si>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</si>
  <si>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</si>
  <si>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</si>
  <si>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</si>
  <si>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</si>
  <si>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</si>
  <si>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</si>
  <si>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</si>
  <si>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</si>
  <si>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</si>
  <si>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</si>
  <si>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</si>
  <si>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</si>
  <si>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</si>
  <si>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</si>
  <si>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</si>
  <si>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</si>
  <si>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</si>
  <si>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</si>
  <si>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</si>
  <si>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</si>
  <si>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</si>
  <si>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</si>
  <si>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</si>
  <si>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</si>
  <si>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</si>
  <si>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</si>
  <si>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</si>
  <si>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</si>
  <si>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</si>
  <si>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</si>
  <si>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</si>
  <si>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</si>
  <si>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</si>
  <si>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</si>
  <si>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</si>
  <si>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</si>
  <si>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II</t>
  </si>
  <si>
    <t>обследование службы ОДС</t>
  </si>
  <si>
    <t>установка</t>
  </si>
  <si>
    <t>АИИСКУЭ</t>
  </si>
  <si>
    <t>L_ 20220311</t>
  </si>
  <si>
    <t>Установка приборов учета   410шт.</t>
  </si>
  <si>
    <t>410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</si>
  <si>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</si>
  <si>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</si>
  <si>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</si>
  <si>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</si>
  <si>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</si>
  <si>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</si>
  <si>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</si>
  <si>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</si>
  <si>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</si>
  <si>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</si>
  <si>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</si>
  <si>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</si>
  <si>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</si>
  <si>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</si>
  <si>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 от 20.12.2021 № 961/пр, 962/пр)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</si>
  <si>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</si>
  <si>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</si>
  <si>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</si>
  <si>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</si>
  <si>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20220311</t>
  </si>
  <si>
    <t>Установка приборов учета ,    410 шт.</t>
  </si>
  <si>
    <t>АИИСКУЭ+</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</si>
  <si>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</si>
  <si>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</si>
  <si>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</si>
  <si>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</si>
  <si>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</si>
  <si>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</si>
  <si>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</si>
  <si>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</si>
  <si>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(393,19)</t>
  </si>
  <si>
    <t>тыс.руб.</t>
  </si>
  <si>
    <t>в том числе:</t>
  </si>
  <si>
    <t>строительных работ</t>
  </si>
  <si>
    <t>(17,51)</t>
  </si>
  <si>
    <t>Средства на оплату труда рабочих</t>
  </si>
  <si>
    <t>(25,37)</t>
  </si>
  <si>
    <t>монтажных работ</t>
  </si>
  <si>
    <t>(157,52)</t>
  </si>
  <si>
    <t>Нормативные затраты труда рабочих</t>
  </si>
  <si>
    <t>чел.час.</t>
  </si>
  <si>
    <t>оборудования</t>
  </si>
  <si>
    <t>(218,16)</t>
  </si>
  <si>
    <t>Нормативные затраты труда машинистов</t>
  </si>
  <si>
    <t>прочих затрат</t>
  </si>
  <si>
    <t>(0)</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</si>
  <si>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</si>
  <si>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</si>
  <si>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</si>
  <si>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</si>
  <si>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</si>
  <si>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</si>
  <si>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</si>
  <si>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</si>
  <si>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</si>
  <si>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</si>
  <si>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</si>
  <si>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</si>
  <si>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Строительно-монтажные работы</t>
  </si>
  <si>
    <t>Однофазные ввода</t>
  </si>
  <si>
    <t>ФЕРм08-03-573-04</t>
  </si>
  <si>
    <t>Шкаф (пульт) управления навесной, высота, ширина и глубина: до 600х600х350 мм</t>
  </si>
  <si>
    <t>шт</t>
  </si>
  <si>
    <t>Приказ от 04.08.2020 № 421/пр прил.10 табл.2 п.5</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</si>
  <si>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ЗПМ=1,2; ТЗ=1,2; ТЗМ=1,2</t>
  </si>
  <si>
    <t>Приказ от 04.08.2020 № 421/пр прил.10 табл.2 п.9</t>
  </si>
  <si>
    <t>Производство работ осуществляется в стесненных условиях населенных пунктов ОЗП=1,15; ЭМ=1,15; ЗПМ=1,15; ТЗ=1,15; ТЗМ=1,15</t>
  </si>
  <si>
    <t>ОТ</t>
  </si>
  <si>
    <t>ЭМ</t>
  </si>
  <si>
    <t>в т.ч. ОТм</t>
  </si>
  <si>
    <t>М</t>
  </si>
  <si>
    <t>ЗТ</t>
  </si>
  <si>
    <t>чел.-ч</t>
  </si>
  <si>
    <t>ЗТм</t>
  </si>
  <si>
    <t>Итого по расценке</t>
  </si>
  <si>
    <t>ФОТ</t>
  </si>
  <si>
    <t>Приказ № 812/пр от 21.12.2020 Прил. п.49.3</t>
  </si>
  <si>
    <t>НР Электротехнические установки на других объектах</t>
  </si>
  <si>
    <t>%</t>
  </si>
  <si>
    <t>Приказ № 774/пр от 11.12.2020 Прил. п.49.3</t>
  </si>
  <si>
    <t>СП Электротехнические установки на других объектах</t>
  </si>
  <si>
    <t>Всего по позиции</t>
  </si>
  <si>
    <t>ТЦ_102_2_0273050716_06.12.2021_01</t>
  </si>
  <si>
    <t>Корпус защитный КДЕ-1</t>
  </si>
  <si>
    <t>(Материалы для монтажных работ)</t>
  </si>
  <si>
    <t>ФЕРм08-03-600-01</t>
  </si>
  <si>
    <t>Счетчики, устанавливаемые на готовом основании: однофазные</t>
  </si>
  <si>
    <t>4
О</t>
  </si>
  <si>
    <t>ТЦ_101_2_0273050716_06.12.2021_01</t>
  </si>
  <si>
    <t>Счетчик Меркурий 201.7</t>
  </si>
  <si>
    <t>(Оборудование)</t>
  </si>
  <si>
    <t>5
О</t>
  </si>
  <si>
    <t>Счетчик Меркурий 201.8 TOL</t>
  </si>
  <si>
    <t>6
О</t>
  </si>
  <si>
    <t>Счетчик Меркурий 200.02</t>
  </si>
  <si>
    <t>ФЕРм08-03-575-01</t>
  </si>
  <si>
    <t>Прибор или аппарат</t>
  </si>
  <si>
    <t>8
О</t>
  </si>
  <si>
    <t>ТЦ_101_2_0264054954_24.01.2022_01</t>
  </si>
  <si>
    <t>ВА47-29 2р32А</t>
  </si>
  <si>
    <t>шт.</t>
  </si>
  <si>
    <t>ФЕР33-04-013-02</t>
  </si>
  <si>
    <t>Устройство ответвлений от ВЛ 0,38 кВ к зданиям: с помощью механизмов при количестве проводов в ответвлении 2</t>
  </si>
  <si>
    <t>ответвление</t>
  </si>
  <si>
    <t>Приказ № 812/пр от 21.12.2020 Прил. п.27</t>
  </si>
  <si>
    <t>НР Линии электропередачи</t>
  </si>
  <si>
    <t>Приказ № 774/пр от 11.12.2020 Прил. п.27</t>
  </si>
  <si>
    <t>СП Линии электропередачи</t>
  </si>
  <si>
    <t>ТЦ_21.2.01.01_59_5907056607_24.01.2022_02</t>
  </si>
  <si>
    <t>СИП-4 2х16-0.6/1 ТУ 16-705.500-2006</t>
  </si>
  <si>
    <t>Объем=300*15/1000</t>
  </si>
  <si>
    <t>Зажим ответвительный с прокалыванием изоляции (СИП): P 645, Применительно зажим  TTD 151/TTD101</t>
  </si>
  <si>
    <t>Объем=300*2</t>
  </si>
  <si>
    <t>ТЦ_21.2.01.01_77_5036078497_24.01.2022_02</t>
  </si>
  <si>
    <t>Соединительный зажим для проводов ввода MJPB 6-16</t>
  </si>
  <si>
    <t>Объем=2*300</t>
  </si>
  <si>
    <t>Трехфазные ввода</t>
  </si>
  <si>
    <t>ТЦ_102_2_0273050716_06/12.2021_01</t>
  </si>
  <si>
    <t>Корпус защитный КДЕ-3</t>
  </si>
  <si>
    <t>ФЕРм08-03-600-02</t>
  </si>
  <si>
    <t>Счетчики, устанавливаемые на готовом основании: трехфазные</t>
  </si>
  <si>
    <t>16
О</t>
  </si>
  <si>
    <t>Счетчик Меркурий 234 ARTM2-02 POBR.L2</t>
  </si>
  <si>
    <t>(Инженерное оборудование)</t>
  </si>
  <si>
    <t>17
О</t>
  </si>
  <si>
    <t>Счетчик Меркурий 230 ART-03 PQRSIDN</t>
  </si>
  <si>
    <t>18
О</t>
  </si>
  <si>
    <t>Счетчик Меркурий 231 АТ-01</t>
  </si>
  <si>
    <t>20
О</t>
  </si>
  <si>
    <t>ВА47-29 3р25А</t>
  </si>
  <si>
    <t>ФССЦ-21.2.01.01-0065</t>
  </si>
  <si>
    <t>Провода самонесущие изолированные для воздушных линий электропередачи с алюминиевыми жилами марки СИП-4 4х16-0,6/1,0</t>
  </si>
  <si>
    <t>1000 м</t>
  </si>
  <si>
    <t>(Электротехнические установки на других объектах)</t>
  </si>
  <si>
    <t>Объем=110*15/1000</t>
  </si>
  <si>
    <t>СИП-4 4х16-0.6/1 ТУ 16-705.500-2006</t>
  </si>
  <si>
    <t>Объем=110*2</t>
  </si>
  <si>
    <t>Объем=4*110</t>
  </si>
  <si>
    <t>Итого по разделу 1 Строительно-монтажные работы</t>
  </si>
  <si>
    <t>Раздел 2. Монтаж в ТП</t>
  </si>
  <si>
    <t>Итого по разделу 2 Монтаж в ТП</t>
  </si>
  <si>
    <t>Раздел 3. Пусконаладочные работы</t>
  </si>
  <si>
    <t>Итого по разделу 3 Пусконаладочные работы</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</si>
  <si>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</si>
  <si>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</si>
  <si>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</si>
  <si>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</si>
  <si>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</si>
  <si>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</si>
  <si>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</si>
  <si>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</si>
  <si>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</si>
  <si>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</si>
  <si>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</si>
  <si>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</si>
  <si>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</si>
  <si>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</si>
  <si>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Оборудование</t>
  </si>
  <si>
    <t xml:space="preserve">          Оборудование</t>
  </si>
  <si>
    <t xml:space="preserve">          Инженерное оборудование</t>
  </si>
  <si>
    <t xml:space="preserve">     Итого ФОТ (справочно)</t>
  </si>
  <si>
    <t xml:space="preserve">     Итого накладные расходы (справочно)</t>
  </si>
  <si>
    <t xml:space="preserve">  ВСЕГО по смете</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</si>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</sst>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0.0%"/>
    <numFmt numFmtId="171"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6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0" fillId="0" borderId="23" xfId="2" applyFont="1" applyBorder="1" applyAlignment="1">
      <alignment horizontal="center"/>
    </xf>
    <xf numFmtId="0" fontId="40" fillId="0" borderId="23" xfId="2" applyFont="1" applyBorder="1" applyAlignment="1">
      <alignment horizont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1" fillId="0" borderId="0" xfId="69" applyFont="1" applyAlignment="1">
      <alignment horizontal="left"/>
    </xf>
    <xf numFmtId="0" fontId="61" fillId="0" borderId="0" xfId="69" applyFont="1"/>
    <xf numFmtId="0" fontId="61" fillId="0" borderId="0" xfId="69" applyFont="1" applyAlignment="1">
      <alignment vertical="top"/>
    </xf>
    <xf numFmtId="0" fontId="63" fillId="0" borderId="0" xfId="69" applyFont="1" applyAlignment="1">
      <alignment horizontal="center" vertical="top"/>
    </xf>
    <xf numFmtId="0" fontId="64" fillId="0" borderId="0" xfId="69" applyFont="1" applyAlignment="1">
      <alignment horizontal="center"/>
    </xf>
    <xf numFmtId="49" fontId="61" fillId="0" borderId="0" xfId="0" applyNumberFormat="1" applyFont="1"/>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49" fontId="62" fillId="0" borderId="0" xfId="0" applyNumberFormat="1"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49" fontId="61" fillId="0" borderId="0" xfId="0" applyNumberFormat="1" applyFont="1" applyAlignment="1">
      <alignment vertical="center"/>
    </xf>
    <xf numFmtId="0" fontId="61" fillId="0" borderId="31" xfId="0" applyFont="1" applyBorder="1" applyAlignment="1">
      <alignment horizontal="center" vertical="center" wrapText="1"/>
    </xf>
    <xf numFmtId="49" fontId="61" fillId="0" borderId="31" xfId="0" applyNumberFormat="1" applyFont="1" applyBorder="1" applyAlignment="1">
      <alignment horizontal="center" vertical="center"/>
    </xf>
    <xf numFmtId="0" fontId="61" fillId="0" borderId="31" xfId="0" applyFont="1" applyBorder="1" applyAlignment="1">
      <alignment horizontal="center" vertical="center"/>
    </xf>
    <xf numFmtId="0" fontId="65" fillId="0" borderId="0" xfId="0" applyFont="1" applyAlignment="1">
      <alignment wrapText="1"/>
    </xf>
    <xf numFmtId="0" fontId="62" fillId="0" borderId="0" xfId="0" applyFont="1" applyAlignment="1">
      <alignment wrapText="1"/>
    </xf>
    <xf numFmtId="49" fontId="62" fillId="0" borderId="34" xfId="0" applyNumberFormat="1"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1" fontId="62" fillId="0" borderId="29" xfId="0" applyNumberFormat="1" applyFont="1" applyBorder="1" applyAlignment="1">
      <alignment horizontal="center" vertical="top" wrapText="1"/>
    </xf>
    <xf numFmtId="0" fontId="62" fillId="0" borderId="29" xfId="0" applyFont="1" applyBorder="1" applyAlignment="1">
      <alignment horizontal="right" vertical="top" wrapText="1"/>
    </xf>
    <xf numFmtId="0" fontId="62" fillId="0" borderId="35" xfId="0" applyFont="1" applyBorder="1" applyAlignment="1">
      <alignment horizontal="right" vertical="top" wrapText="1"/>
    </xf>
    <xf numFmtId="49" fontId="61" fillId="0" borderId="5" xfId="0" applyNumberFormat="1" applyFont="1" applyBorder="1" applyAlignment="1">
      <alignment vertical="center" wrapText="1"/>
    </xf>
    <xf numFmtId="0" fontId="61" fillId="0" borderId="0" xfId="0" applyFont="1" applyAlignment="1">
      <alignment horizontal="right" vertical="top" wrapText="1"/>
    </xf>
    <xf numFmtId="49" fontId="61" fillId="0" borderId="5" xfId="0" applyNumberFormat="1" applyFont="1" applyBorder="1" applyAlignment="1">
      <alignment horizontal="center" vertical="center" wrapText="1"/>
    </xf>
    <xf numFmtId="1" fontId="61" fillId="0" borderId="0" xfId="0" applyNumberFormat="1" applyFont="1" applyAlignment="1">
      <alignment horizontal="right" vertical="top" wrapText="1"/>
    </xf>
    <xf numFmtId="0" fontId="61" fillId="0" borderId="0" xfId="0" applyFont="1" applyAlignment="1">
      <alignment horizontal="center" vertical="top" wrapText="1"/>
    </xf>
    <xf numFmtId="2" fontId="61" fillId="0" borderId="0" xfId="0" applyNumberFormat="1" applyFont="1" applyAlignment="1">
      <alignment horizontal="right" vertical="top" wrapText="1"/>
    </xf>
    <xf numFmtId="2" fontId="61" fillId="0" borderId="0" xfId="0" applyNumberFormat="1" applyFont="1" applyAlignment="1">
      <alignment horizontal="center" vertical="top" wrapText="1"/>
    </xf>
    <xf numFmtId="4" fontId="61" fillId="0" borderId="0" xfId="0" applyNumberFormat="1" applyFont="1" applyAlignment="1">
      <alignment horizontal="right" vertical="top" wrapText="1"/>
    </xf>
    <xf numFmtId="4" fontId="61" fillId="0" borderId="36" xfId="0" applyNumberFormat="1" applyFont="1" applyBorder="1" applyAlignment="1">
      <alignment horizontal="right" vertical="top" wrapText="1"/>
    </xf>
    <xf numFmtId="168" fontId="61" fillId="0" borderId="0" xfId="0" applyNumberFormat="1" applyFont="1" applyAlignment="1">
      <alignment horizontal="center" vertical="top" wrapText="1"/>
    </xf>
    <xf numFmtId="0" fontId="61" fillId="0" borderId="36" xfId="0" applyFont="1" applyBorder="1" applyAlignment="1">
      <alignment horizontal="right" vertical="top" wrapText="1"/>
    </xf>
    <xf numFmtId="0" fontId="61" fillId="0" borderId="29" xfId="0" applyFont="1" applyBorder="1" applyAlignment="1">
      <alignment horizontal="center" vertical="top" wrapText="1"/>
    </xf>
    <xf numFmtId="2" fontId="61" fillId="0" borderId="29" xfId="0" applyNumberFormat="1" applyFont="1" applyBorder="1" applyAlignment="1">
      <alignment horizontal="right" vertical="top" wrapText="1"/>
    </xf>
    <xf numFmtId="4" fontId="61" fillId="0" borderId="29" xfId="0" applyNumberFormat="1" applyFont="1" applyBorder="1" applyAlignment="1">
      <alignment horizontal="right" vertical="top" wrapText="1"/>
    </xf>
    <xf numFmtId="0" fontId="61" fillId="0" borderId="35" xfId="0" applyFont="1" applyBorder="1" applyAlignment="1">
      <alignment horizontal="right" vertical="top" wrapText="1"/>
    </xf>
    <xf numFmtId="1" fontId="61" fillId="0" borderId="0" xfId="0" applyNumberFormat="1" applyFont="1" applyAlignment="1">
      <alignment horizontal="center" vertical="top" wrapText="1"/>
    </xf>
    <xf numFmtId="49" fontId="62" fillId="0" borderId="5" xfId="0" applyNumberFormat="1" applyFont="1" applyBorder="1" applyAlignment="1">
      <alignment horizontal="center" vertical="top" wrapText="1"/>
    </xf>
    <xf numFmtId="0" fontId="62" fillId="0" borderId="0" xfId="0" applyFont="1" applyAlignment="1">
      <alignment horizontal="left" vertical="top" wrapText="1"/>
    </xf>
    <xf numFmtId="4" fontId="62" fillId="0" borderId="29" xfId="0" applyNumberFormat="1" applyFont="1" applyBorder="1" applyAlignment="1">
      <alignment horizontal="right" vertical="top" wrapText="1"/>
    </xf>
    <xf numFmtId="4" fontId="62" fillId="0" borderId="35" xfId="0" applyNumberFormat="1" applyFont="1" applyBorder="1" applyAlignment="1">
      <alignment horizontal="right" vertical="top" wrapText="1"/>
    </xf>
    <xf numFmtId="2" fontId="62" fillId="0" borderId="29" xfId="0" applyNumberFormat="1" applyFont="1" applyBorder="1" applyAlignment="1">
      <alignment horizontal="right" vertical="top" wrapText="1"/>
    </xf>
    <xf numFmtId="168" fontId="62" fillId="0" borderId="29" xfId="0" applyNumberFormat="1" applyFont="1" applyBorder="1" applyAlignment="1">
      <alignment horizontal="center" vertical="top" wrapText="1"/>
    </xf>
    <xf numFmtId="2" fontId="61" fillId="0" borderId="36" xfId="0" applyNumberFormat="1" applyFont="1" applyBorder="1" applyAlignment="1">
      <alignment horizontal="right" vertical="top" wrapText="1"/>
    </xf>
    <xf numFmtId="2" fontId="62" fillId="0" borderId="29" xfId="0" applyNumberFormat="1" applyFont="1" applyBorder="1" applyAlignment="1">
      <alignment horizontal="center" vertical="top" wrapText="1"/>
    </xf>
    <xf numFmtId="49" fontId="61" fillId="0" borderId="5" xfId="0" applyNumberFormat="1" applyFont="1" applyBorder="1" applyAlignment="1">
      <alignment horizontal="center" vertical="top" wrapText="1"/>
    </xf>
    <xf numFmtId="0" fontId="61" fillId="0" borderId="0" xfId="0" applyFont="1" applyAlignment="1">
      <alignment horizontal="left" vertical="top" wrapText="1"/>
    </xf>
    <xf numFmtId="167" fontId="61" fillId="0" borderId="0" xfId="0" applyNumberFormat="1" applyFont="1" applyAlignment="1">
      <alignment horizontal="center" vertical="top" wrapText="1"/>
    </xf>
    <xf numFmtId="49" fontId="62" fillId="0" borderId="0" xfId="0" applyNumberFormat="1" applyFont="1" applyAlignment="1">
      <alignment horizontal="center" vertical="top" wrapText="1"/>
    </xf>
    <xf numFmtId="0" fontId="62" fillId="0" borderId="0" xfId="0" applyFont="1" applyAlignment="1">
      <alignment horizontal="center" vertical="top" wrapText="1"/>
    </xf>
    <xf numFmtId="0" fontId="62" fillId="0" borderId="0" xfId="0" applyFont="1" applyAlignment="1">
      <alignment horizontal="right" vertical="top" wrapText="1"/>
    </xf>
    <xf numFmtId="49" fontId="61" fillId="0" borderId="34" xfId="0" applyNumberFormat="1" applyFont="1" applyBorder="1"/>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0" fontId="62" fillId="0" borderId="35" xfId="0" applyFont="1" applyBorder="1" applyAlignment="1">
      <alignment horizontal="right" vertical="top"/>
    </xf>
    <xf numFmtId="0" fontId="62" fillId="0" borderId="29" xfId="0" applyFont="1" applyBorder="1" applyAlignment="1">
      <alignment horizontal="right" vertical="top"/>
    </xf>
    <xf numFmtId="0" fontId="61" fillId="0" borderId="0" xfId="0" applyFont="1" applyAlignment="1">
      <alignment vertical="top"/>
    </xf>
    <xf numFmtId="49" fontId="61" fillId="0" borderId="5" xfId="0" applyNumberFormat="1"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4" fontId="61" fillId="0" borderId="36" xfId="0" applyNumberFormat="1" applyFont="1" applyBorder="1" applyAlignment="1">
      <alignment horizontal="right" vertical="top"/>
    </xf>
    <xf numFmtId="0" fontId="61" fillId="0" borderId="0" xfId="0" applyFont="1" applyAlignment="1">
      <alignment horizontal="right" vertical="top"/>
    </xf>
    <xf numFmtId="0" fontId="61" fillId="0" borderId="36" xfId="0" applyFont="1" applyBorder="1" applyAlignment="1">
      <alignment horizontal="right" vertical="top"/>
    </xf>
    <xf numFmtId="2" fontId="61" fillId="0" borderId="0" xfId="0" applyNumberFormat="1" applyFont="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49" fontId="61" fillId="0" borderId="29" xfId="0" applyNumberFormat="1" applyFont="1" applyBorder="1"/>
    <xf numFmtId="0" fontId="61" fillId="0" borderId="29" xfId="0" applyFont="1" applyBorder="1"/>
    <xf numFmtId="0" fontId="66" fillId="0" borderId="0" xfId="68" applyFont="1"/>
    <xf numFmtId="0" fontId="61" fillId="0" borderId="0" xfId="68" applyFont="1" applyAlignment="1">
      <alignment horizontal="right" vertical="top"/>
    </xf>
    <xf numFmtId="0" fontId="60" fillId="0" borderId="0" xfId="68"/>
    <xf numFmtId="0" fontId="61" fillId="0" borderId="0" xfId="68" applyFont="1" applyAlignment="1">
      <alignment horizontal="right"/>
    </xf>
    <xf numFmtId="0" fontId="62" fillId="0" borderId="0" xfId="0" applyFont="1" applyAlignment="1">
      <alignment vertical="top" wrapText="1"/>
    </xf>
    <xf numFmtId="0" fontId="66" fillId="0" borderId="0" xfId="0" applyFont="1"/>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9"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70"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70"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1" fontId="67" fillId="0" borderId="31" xfId="50" applyNumberFormat="1" applyFont="1" applyFill="1" applyBorder="1" applyAlignment="1" applyProtection="1">
      <alignment horizontal="center" vertical="center"/>
    </xf>
    <xf numFmtId="169"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9"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9"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9" fontId="69" fillId="27" borderId="31" xfId="50" applyNumberFormat="1" applyFont="1" applyFill="1" applyBorder="1" applyAlignment="1" applyProtection="1">
      <alignment horizontal="center" vertical="center"/>
    </xf>
    <xf numFmtId="169" fontId="68" fillId="0" borderId="31" xfId="50" applyNumberFormat="1" applyFont="1" applyBorder="1" applyAlignment="1" applyProtection="1">
      <alignment vertical="center"/>
    </xf>
    <xf numFmtId="169"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0" applyFont="1" applyAlignment="1">
      <alignment horizontal="left" vertical="top" wrapText="1"/>
    </xf>
    <xf numFmtId="0" fontId="63" fillId="0" borderId="20" xfId="68" applyFont="1" applyBorder="1" applyAlignment="1">
      <alignment horizontal="left" vertical="top"/>
    </xf>
    <xf numFmtId="0" fontId="63" fillId="0" borderId="29" xfId="68" applyFont="1" applyBorder="1" applyAlignment="1">
      <alignment horizontal="center" vertical="center"/>
    </xf>
    <xf numFmtId="0" fontId="61" fillId="0" borderId="0" xfId="0" applyFont="1" applyAlignment="1">
      <alignment horizontal="left" vertical="top" wrapText="1"/>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2" fillId="0" borderId="29" xfId="0" applyFont="1" applyBorder="1" applyAlignment="1">
      <alignment horizontal="left" vertical="top" wrapText="1"/>
    </xf>
    <xf numFmtId="0" fontId="61" fillId="0" borderId="36" xfId="0" applyFont="1" applyBorder="1" applyAlignment="1">
      <alignment horizontal="left" vertical="top" wrapText="1"/>
    </xf>
    <xf numFmtId="0" fontId="61" fillId="0" borderId="29" xfId="0" applyFont="1" applyBorder="1" applyAlignment="1">
      <alignment horizontal="left" vertical="top" wrapText="1"/>
    </xf>
    <xf numFmtId="0" fontId="62" fillId="0" borderId="32" xfId="0" applyFont="1" applyBorder="1" applyAlignment="1">
      <alignment horizontal="left" vertical="center" wrapText="1"/>
    </xf>
    <xf numFmtId="0" fontId="62" fillId="0" borderId="30" xfId="0" applyFont="1" applyBorder="1" applyAlignment="1">
      <alignment horizontal="left" vertical="center" wrapText="1"/>
    </xf>
    <xf numFmtId="0" fontId="62" fillId="0" borderId="33" xfId="0" applyFont="1" applyBorder="1" applyAlignment="1">
      <alignment horizontal="left" vertical="center"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2" fontId="61" fillId="0" borderId="30" xfId="0" applyNumberFormat="1" applyFont="1" applyBorder="1" applyAlignment="1">
      <alignment horizontal="right"/>
    </xf>
    <xf numFmtId="0" fontId="61" fillId="0" borderId="30" xfId="0" applyFont="1" applyBorder="1" applyAlignment="1">
      <alignment horizontal="center"/>
    </xf>
    <xf numFmtId="49" fontId="61" fillId="0" borderId="31" xfId="0" applyNumberFormat="1" applyFont="1" applyBorder="1" applyAlignment="1">
      <alignment horizontal="center" vertical="center" wrapText="1"/>
    </xf>
    <xf numFmtId="0" fontId="63" fillId="0" borderId="29" xfId="0"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9" applyFont="1" applyAlignment="1">
      <alignment horizontal="center" wrapText="1"/>
    </xf>
    <xf numFmtId="0" fontId="63" fillId="0" borderId="29" xfId="69"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8"/>
    <cellStyle name="Обычный 12 2" xfId="40"/>
    <cellStyle name="Обычный 2" xfId="3"/>
    <cellStyle name="Обычный 2 2" xfId="62"/>
    <cellStyle name="Обычный 26"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topLeftCell="A7" zoomScale="70" zoomScaleSheetLayoutView="70" workbookViewId="0">
      <selection activeCell="A15" sqref="A15:C15"/>
    </sheetView>
  </sheetViews>
  <sheetFormatPr defaultRowHeight="15" x14ac:dyDescent="0.25"/>
  <cols>
    <col min="1" max="1" width="6.140625" style="138" customWidth="1"/>
    <col min="2" max="2" width="53.5703125" style="1" customWidth="1"/>
    <col min="3" max="3" width="91.42578125" style="128"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5"/>
      <c r="C1" s="126" t="s">
        <v>69</v>
      </c>
    </row>
    <row r="2" spans="1:22" s="7" customFormat="1" ht="18.75" customHeight="1" x14ac:dyDescent="0.2">
      <c r="A2" s="135"/>
      <c r="C2" s="126" t="s">
        <v>11</v>
      </c>
    </row>
    <row r="3" spans="1:22" s="7" customFormat="1" ht="18.75" x14ac:dyDescent="0.2">
      <c r="A3" s="136"/>
      <c r="C3" s="126" t="s">
        <v>68</v>
      </c>
    </row>
    <row r="4" spans="1:22" s="7" customFormat="1" ht="18.75" x14ac:dyDescent="0.3">
      <c r="A4" s="136"/>
      <c r="C4" s="127"/>
      <c r="H4" s="11"/>
    </row>
    <row r="5" spans="1:22" s="7" customFormat="1" ht="15.75" x14ac:dyDescent="0.25">
      <c r="A5" s="337" t="s">
        <v>509</v>
      </c>
      <c r="B5" s="337"/>
      <c r="C5" s="337"/>
      <c r="D5" s="121"/>
      <c r="E5" s="121"/>
      <c r="F5" s="121"/>
      <c r="G5" s="121"/>
      <c r="H5" s="121"/>
      <c r="I5" s="121"/>
      <c r="J5" s="121"/>
    </row>
    <row r="6" spans="1:22" s="7" customFormat="1" ht="18.75" x14ac:dyDescent="0.3">
      <c r="A6" s="136"/>
      <c r="C6" s="127"/>
      <c r="H6" s="11"/>
    </row>
    <row r="7" spans="1:22" s="7" customFormat="1" ht="18.75" x14ac:dyDescent="0.2">
      <c r="A7" s="341" t="s">
        <v>10</v>
      </c>
      <c r="B7" s="341"/>
      <c r="C7" s="34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42" t="s">
        <v>520</v>
      </c>
      <c r="B9" s="342"/>
      <c r="C9" s="342"/>
      <c r="D9" s="6"/>
      <c r="E9" s="6"/>
      <c r="F9" s="6"/>
      <c r="G9" s="6"/>
      <c r="H9" s="6"/>
      <c r="I9" s="9"/>
      <c r="J9" s="9"/>
      <c r="K9" s="9"/>
      <c r="L9" s="9"/>
      <c r="M9" s="9"/>
      <c r="N9" s="9"/>
      <c r="O9" s="9"/>
      <c r="P9" s="9"/>
      <c r="Q9" s="9"/>
      <c r="R9" s="9"/>
      <c r="S9" s="9"/>
      <c r="T9" s="9"/>
      <c r="U9" s="9"/>
      <c r="V9" s="9"/>
    </row>
    <row r="10" spans="1:22" s="7" customFormat="1" ht="18.75" x14ac:dyDescent="0.2">
      <c r="A10" s="338" t="s">
        <v>9</v>
      </c>
      <c r="B10" s="338"/>
      <c r="C10" s="33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43" t="s">
        <v>528</v>
      </c>
      <c r="B12" s="343"/>
      <c r="C12" s="343"/>
      <c r="D12" s="6"/>
      <c r="E12" s="6"/>
      <c r="F12" s="6"/>
      <c r="G12" s="6"/>
      <c r="H12" s="6"/>
      <c r="I12" s="9"/>
      <c r="J12" s="9"/>
      <c r="K12" s="9"/>
      <c r="L12" s="9"/>
      <c r="M12" s="9"/>
      <c r="N12" s="9"/>
      <c r="O12" s="9"/>
      <c r="P12" s="9"/>
      <c r="Q12" s="9"/>
      <c r="R12" s="9"/>
      <c r="S12" s="9"/>
      <c r="T12" s="9"/>
      <c r="U12" s="9"/>
      <c r="V12" s="9"/>
    </row>
    <row r="13" spans="1:22" s="7" customFormat="1" ht="18.75" x14ac:dyDescent="0.2">
      <c r="A13" s="338" t="s">
        <v>8</v>
      </c>
      <c r="B13" s="338"/>
      <c r="C13" s="338"/>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42" t="s">
        <v>529</v>
      </c>
      <c r="B15" s="342"/>
      <c r="C15" s="342"/>
      <c r="D15" s="6"/>
      <c r="E15" s="6"/>
      <c r="F15" s="6"/>
      <c r="G15" s="6"/>
      <c r="H15" s="6"/>
      <c r="I15" s="6"/>
      <c r="J15" s="6"/>
      <c r="K15" s="6"/>
      <c r="L15" s="6"/>
      <c r="M15" s="6"/>
      <c r="N15" s="6"/>
      <c r="O15" s="6"/>
      <c r="P15" s="6"/>
      <c r="Q15" s="6"/>
      <c r="R15" s="6"/>
      <c r="S15" s="6"/>
      <c r="T15" s="6"/>
      <c r="U15" s="6"/>
      <c r="V15" s="6"/>
    </row>
    <row r="16" spans="1:22" s="2" customFormat="1" ht="15" customHeight="1" x14ac:dyDescent="0.2">
      <c r="A16" s="338" t="s">
        <v>7</v>
      </c>
      <c r="B16" s="338"/>
      <c r="C16" s="33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39" t="s">
        <v>472</v>
      </c>
      <c r="B18" s="340"/>
      <c r="C18" s="340"/>
      <c r="D18" s="5"/>
      <c r="E18" s="5"/>
      <c r="F18" s="5"/>
      <c r="G18" s="5"/>
      <c r="H18" s="5"/>
      <c r="I18" s="5"/>
      <c r="J18" s="5"/>
      <c r="K18" s="5"/>
      <c r="L18" s="5"/>
      <c r="M18" s="5"/>
      <c r="N18" s="5"/>
      <c r="O18" s="5"/>
      <c r="P18" s="5"/>
      <c r="Q18" s="5"/>
      <c r="R18" s="5"/>
      <c r="S18" s="5"/>
      <c r="T18" s="5"/>
      <c r="U18" s="5"/>
      <c r="V18" s="5"/>
    </row>
    <row r="19" spans="1:22" s="2" customFormat="1" ht="15" customHeight="1" x14ac:dyDescent="0.2">
      <c r="A19" s="125"/>
      <c r="B19" s="4"/>
      <c r="C19" s="125"/>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7"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7" t="s">
        <v>64</v>
      </c>
      <c r="B23" s="21" t="s">
        <v>493</v>
      </c>
      <c r="C23" s="26" t="str">
        <f>$A$15</f>
        <v>Установка приборов учета   410шт.</v>
      </c>
      <c r="D23" s="4"/>
      <c r="E23" s="4"/>
      <c r="F23" s="4"/>
      <c r="G23" s="4"/>
      <c r="H23" s="4"/>
      <c r="I23" s="3"/>
      <c r="J23" s="3"/>
      <c r="K23" s="3"/>
      <c r="L23" s="3"/>
      <c r="M23" s="3"/>
      <c r="N23" s="3"/>
      <c r="O23" s="3"/>
      <c r="P23" s="3"/>
      <c r="Q23" s="3"/>
      <c r="R23" s="3"/>
      <c r="S23" s="3"/>
    </row>
    <row r="24" spans="1:22" s="23" customFormat="1" ht="58.5" customHeight="1" x14ac:dyDescent="0.2">
      <c r="A24" s="137"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7"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7"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7"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7"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7"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7"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7"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7"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7" t="s">
        <v>442</v>
      </c>
      <c r="B33" s="29" t="s">
        <v>429</v>
      </c>
      <c r="C33" s="26" t="s">
        <v>497</v>
      </c>
    </row>
    <row r="34" spans="1:3" ht="58.5" customHeight="1" x14ac:dyDescent="0.25">
      <c r="A34" s="137" t="s">
        <v>432</v>
      </c>
      <c r="B34" s="29" t="s">
        <v>72</v>
      </c>
      <c r="C34" s="26" t="s">
        <v>487</v>
      </c>
    </row>
    <row r="35" spans="1:3" ht="51.75" customHeight="1" x14ac:dyDescent="0.25">
      <c r="A35" s="137" t="s">
        <v>443</v>
      </c>
      <c r="B35" s="29" t="s">
        <v>430</v>
      </c>
      <c r="C35" s="26" t="s">
        <v>487</v>
      </c>
    </row>
    <row r="36" spans="1:3" ht="43.5" customHeight="1" x14ac:dyDescent="0.25">
      <c r="A36" s="137" t="s">
        <v>433</v>
      </c>
      <c r="B36" s="29" t="s">
        <v>431</v>
      </c>
      <c r="C36" s="26" t="s">
        <v>487</v>
      </c>
    </row>
    <row r="37" spans="1:3" ht="43.5" customHeight="1" x14ac:dyDescent="0.25">
      <c r="A37" s="137" t="s">
        <v>444</v>
      </c>
      <c r="B37" s="29" t="s">
        <v>238</v>
      </c>
      <c r="C37" s="26" t="s">
        <v>487</v>
      </c>
    </row>
    <row r="38" spans="1:3" ht="63" x14ac:dyDescent="0.25">
      <c r="A38" s="137" t="s">
        <v>434</v>
      </c>
      <c r="B38" s="29" t="s">
        <v>482</v>
      </c>
      <c r="C38" s="26" t="s">
        <v>507</v>
      </c>
    </row>
    <row r="39" spans="1:3" ht="105.75" customHeight="1" x14ac:dyDescent="0.25">
      <c r="A39" s="137" t="s">
        <v>445</v>
      </c>
      <c r="B39" s="29" t="s">
        <v>467</v>
      </c>
      <c r="C39" s="26" t="s">
        <v>489</v>
      </c>
    </row>
    <row r="40" spans="1:3" ht="83.25" customHeight="1" x14ac:dyDescent="0.25">
      <c r="A40" s="137" t="s">
        <v>435</v>
      </c>
      <c r="B40" s="29" t="s">
        <v>481</v>
      </c>
      <c r="C40" s="26" t="s">
        <v>489</v>
      </c>
    </row>
    <row r="41" spans="1:3" ht="186" customHeight="1" x14ac:dyDescent="0.25">
      <c r="A41" s="137" t="s">
        <v>448</v>
      </c>
      <c r="B41" s="29" t="s">
        <v>449</v>
      </c>
      <c r="C41" s="26" t="s">
        <v>489</v>
      </c>
    </row>
    <row r="42" spans="1:3" ht="111" customHeight="1" x14ac:dyDescent="0.25">
      <c r="A42" s="137" t="s">
        <v>436</v>
      </c>
      <c r="B42" s="29" t="s">
        <v>473</v>
      </c>
      <c r="C42" s="26" t="s">
        <v>489</v>
      </c>
    </row>
    <row r="43" spans="1:3" ht="120" customHeight="1" x14ac:dyDescent="0.25">
      <c r="A43" s="137" t="s">
        <v>468</v>
      </c>
      <c r="B43" s="29" t="s">
        <v>474</v>
      </c>
      <c r="C43" s="26" t="s">
        <v>489</v>
      </c>
    </row>
    <row r="44" spans="1:3" ht="101.25" customHeight="1" x14ac:dyDescent="0.25">
      <c r="A44" s="137" t="s">
        <v>437</v>
      </c>
      <c r="B44" s="29" t="s">
        <v>475</v>
      </c>
      <c r="C44" s="26" t="s">
        <v>489</v>
      </c>
    </row>
    <row r="45" spans="1:3" ht="75.75" customHeight="1" x14ac:dyDescent="0.25">
      <c r="A45" s="137" t="s">
        <v>469</v>
      </c>
      <c r="B45" s="29" t="s">
        <v>510</v>
      </c>
      <c r="C45" s="170">
        <v>3.4238297799999997</v>
      </c>
    </row>
    <row r="46" spans="1:3" ht="71.25" customHeight="1" x14ac:dyDescent="0.25">
      <c r="A46" s="137" t="s">
        <v>438</v>
      </c>
      <c r="B46" s="29" t="s">
        <v>511</v>
      </c>
      <c r="C46" s="170">
        <v>0</v>
      </c>
    </row>
    <row r="48" spans="1:3" x14ac:dyDescent="0.25">
      <c r="C48" s="15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37" t="str">
        <f>'1. паспорт местоположение'!$A$5</f>
        <v>Год раскрытия информации: 2021 год</v>
      </c>
      <c r="B5" s="337"/>
      <c r="C5" s="337"/>
      <c r="D5" s="337"/>
      <c r="E5" s="337"/>
      <c r="F5" s="337"/>
      <c r="G5" s="337"/>
      <c r="H5" s="337"/>
      <c r="I5" s="337"/>
      <c r="J5" s="337"/>
      <c r="K5" s="337"/>
      <c r="L5" s="337"/>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75" x14ac:dyDescent="0.3">
      <c r="K6" s="11"/>
    </row>
    <row r="7" spans="1:44" ht="18.75" x14ac:dyDescent="0.25">
      <c r="A7" s="341" t="s">
        <v>10</v>
      </c>
      <c r="B7" s="341"/>
      <c r="C7" s="341"/>
      <c r="D7" s="341"/>
      <c r="E7" s="341"/>
      <c r="F7" s="341"/>
      <c r="G7" s="341"/>
      <c r="H7" s="341"/>
      <c r="I7" s="341"/>
      <c r="J7" s="341"/>
      <c r="K7" s="341"/>
      <c r="L7" s="341"/>
    </row>
    <row r="8" spans="1:44" ht="18.75" x14ac:dyDescent="0.25">
      <c r="A8" s="341"/>
      <c r="B8" s="341"/>
      <c r="C8" s="341"/>
      <c r="D8" s="341"/>
      <c r="E8" s="341"/>
      <c r="F8" s="341"/>
      <c r="G8" s="341"/>
      <c r="H8" s="341"/>
      <c r="I8" s="341"/>
      <c r="J8" s="341"/>
      <c r="K8" s="341"/>
      <c r="L8" s="341"/>
    </row>
    <row r="9" spans="1:44" x14ac:dyDescent="0.25">
      <c r="A9" s="342" t="str">
        <f>'1. паспорт местоположение'!A9:C9</f>
        <v xml:space="preserve">ГУП "Региональные электрические сети "РБ  </v>
      </c>
      <c r="B9" s="342"/>
      <c r="C9" s="342"/>
      <c r="D9" s="342"/>
      <c r="E9" s="342"/>
      <c r="F9" s="342"/>
      <c r="G9" s="342"/>
      <c r="H9" s="342"/>
      <c r="I9" s="342"/>
      <c r="J9" s="342"/>
      <c r="K9" s="342"/>
      <c r="L9" s="342"/>
    </row>
    <row r="10" spans="1:44" x14ac:dyDescent="0.25">
      <c r="A10" s="338" t="s">
        <v>9</v>
      </c>
      <c r="B10" s="338"/>
      <c r="C10" s="338"/>
      <c r="D10" s="338"/>
      <c r="E10" s="338"/>
      <c r="F10" s="338"/>
      <c r="G10" s="338"/>
      <c r="H10" s="338"/>
      <c r="I10" s="338"/>
      <c r="J10" s="338"/>
      <c r="K10" s="338"/>
      <c r="L10" s="338"/>
    </row>
    <row r="11" spans="1:44" ht="18.75" x14ac:dyDescent="0.25">
      <c r="A11" s="341"/>
      <c r="B11" s="341"/>
      <c r="C11" s="341"/>
      <c r="D11" s="341"/>
      <c r="E11" s="341"/>
      <c r="F11" s="341"/>
      <c r="G11" s="341"/>
      <c r="H11" s="341"/>
      <c r="I11" s="341"/>
      <c r="J11" s="341"/>
      <c r="K11" s="341"/>
      <c r="L11" s="341"/>
    </row>
    <row r="12" spans="1:44" x14ac:dyDescent="0.25">
      <c r="A12" s="343" t="str">
        <f>'1. паспорт местоположение'!$A$12</f>
        <v>L_ 20220311</v>
      </c>
      <c r="B12" s="343"/>
      <c r="C12" s="343"/>
      <c r="D12" s="343"/>
      <c r="E12" s="343"/>
      <c r="F12" s="343"/>
      <c r="G12" s="343"/>
      <c r="H12" s="343"/>
      <c r="I12" s="343"/>
      <c r="J12" s="343"/>
      <c r="K12" s="343"/>
      <c r="L12" s="343"/>
    </row>
    <row r="13" spans="1:44" x14ac:dyDescent="0.25">
      <c r="A13" s="338" t="s">
        <v>8</v>
      </c>
      <c r="B13" s="338"/>
      <c r="C13" s="338"/>
      <c r="D13" s="338"/>
      <c r="E13" s="338"/>
      <c r="F13" s="338"/>
      <c r="G13" s="338"/>
      <c r="H13" s="338"/>
      <c r="I13" s="338"/>
      <c r="J13" s="338"/>
      <c r="K13" s="338"/>
      <c r="L13" s="338"/>
    </row>
    <row r="14" spans="1:44" ht="18.75" x14ac:dyDescent="0.25">
      <c r="A14" s="344"/>
      <c r="B14" s="344"/>
      <c r="C14" s="344"/>
      <c r="D14" s="344"/>
      <c r="E14" s="344"/>
      <c r="F14" s="344"/>
      <c r="G14" s="344"/>
      <c r="H14" s="344"/>
      <c r="I14" s="344"/>
      <c r="J14" s="344"/>
      <c r="K14" s="344"/>
      <c r="L14" s="344"/>
    </row>
    <row r="15" spans="1:44" x14ac:dyDescent="0.25">
      <c r="A15" s="342" t="str">
        <f>'1. паспорт местоположение'!$A$15</f>
        <v>Установка приборов учета   410шт.</v>
      </c>
      <c r="B15" s="342"/>
      <c r="C15" s="342"/>
      <c r="D15" s="342"/>
      <c r="E15" s="342"/>
      <c r="F15" s="342"/>
      <c r="G15" s="342"/>
      <c r="H15" s="342"/>
      <c r="I15" s="342"/>
      <c r="J15" s="342"/>
      <c r="K15" s="342"/>
      <c r="L15" s="342"/>
    </row>
    <row r="16" spans="1:44" x14ac:dyDescent="0.25">
      <c r="A16" s="338" t="s">
        <v>7</v>
      </c>
      <c r="B16" s="338"/>
      <c r="C16" s="338"/>
      <c r="D16" s="338"/>
      <c r="E16" s="338"/>
      <c r="F16" s="338"/>
      <c r="G16" s="338"/>
      <c r="H16" s="338"/>
      <c r="I16" s="338"/>
      <c r="J16" s="338"/>
      <c r="K16" s="338"/>
      <c r="L16" s="338"/>
    </row>
    <row r="17" spans="1:12" ht="15.75" customHeight="1" x14ac:dyDescent="0.25">
      <c r="L17" s="73"/>
    </row>
    <row r="18" spans="1:12" x14ac:dyDescent="0.25">
      <c r="K18" s="33"/>
    </row>
    <row r="19" spans="1:12" ht="15.75" customHeight="1" x14ac:dyDescent="0.25">
      <c r="A19" s="383" t="s">
        <v>456</v>
      </c>
      <c r="B19" s="383"/>
      <c r="C19" s="383"/>
      <c r="D19" s="383"/>
      <c r="E19" s="383"/>
      <c r="F19" s="383"/>
      <c r="G19" s="383"/>
      <c r="H19" s="383"/>
      <c r="I19" s="383"/>
      <c r="J19" s="383"/>
      <c r="K19" s="383"/>
      <c r="L19" s="383"/>
    </row>
    <row r="20" spans="1:12" x14ac:dyDescent="0.25">
      <c r="A20" s="47"/>
      <c r="B20" s="47"/>
    </row>
    <row r="21" spans="1:12" ht="28.5" customHeight="1" x14ac:dyDescent="0.25">
      <c r="A21" s="384" t="s">
        <v>227</v>
      </c>
      <c r="B21" s="384" t="s">
        <v>226</v>
      </c>
      <c r="C21" s="389" t="s">
        <v>389</v>
      </c>
      <c r="D21" s="389"/>
      <c r="E21" s="389"/>
      <c r="F21" s="389"/>
      <c r="G21" s="389"/>
      <c r="H21" s="389"/>
      <c r="I21" s="384" t="s">
        <v>225</v>
      </c>
      <c r="J21" s="386" t="s">
        <v>391</v>
      </c>
      <c r="K21" s="384" t="s">
        <v>224</v>
      </c>
      <c r="L21" s="385" t="s">
        <v>390</v>
      </c>
    </row>
    <row r="22" spans="1:12" ht="58.5" customHeight="1" x14ac:dyDescent="0.25">
      <c r="A22" s="384"/>
      <c r="B22" s="384"/>
      <c r="C22" s="388" t="s">
        <v>3</v>
      </c>
      <c r="D22" s="388"/>
      <c r="E22" s="115"/>
      <c r="F22" s="116"/>
      <c r="G22" s="390" t="s">
        <v>2</v>
      </c>
      <c r="H22" s="391"/>
      <c r="I22" s="384"/>
      <c r="J22" s="387"/>
      <c r="K22" s="384"/>
      <c r="L22" s="385"/>
    </row>
    <row r="23" spans="1:12" ht="47.25" x14ac:dyDescent="0.25">
      <c r="A23" s="384"/>
      <c r="B23" s="384"/>
      <c r="C23" s="68" t="s">
        <v>223</v>
      </c>
      <c r="D23" s="68" t="s">
        <v>222</v>
      </c>
      <c r="E23" s="68" t="s">
        <v>223</v>
      </c>
      <c r="F23" s="68" t="s">
        <v>222</v>
      </c>
      <c r="G23" s="68" t="s">
        <v>223</v>
      </c>
      <c r="H23" s="68" t="s">
        <v>222</v>
      </c>
      <c r="I23" s="384"/>
      <c r="J23" s="388"/>
      <c r="K23" s="384"/>
      <c r="L23" s="385"/>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0">
        <v>1</v>
      </c>
      <c r="J37" s="130">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0"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B22" zoomScale="70" zoomScaleNormal="70" zoomScaleSheetLayoutView="70" workbookViewId="0">
      <selection activeCell="C24" sqref="C24"/>
    </sheetView>
  </sheetViews>
  <sheetFormatPr defaultRowHeight="15.75" x14ac:dyDescent="0.25"/>
  <cols>
    <col min="1" max="1" width="9.140625" style="46"/>
    <col min="2" max="2" width="57.85546875" style="46" customWidth="1"/>
    <col min="3" max="3" width="13" style="156" customWidth="1"/>
    <col min="4" max="4" width="17.85546875" style="156"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37" t="str">
        <f>'1. паспорт местоположение'!$A$5</f>
        <v>Год раскрытия информации: 2021 год</v>
      </c>
      <c r="B4" s="337"/>
      <c r="C4" s="337"/>
      <c r="D4" s="337"/>
      <c r="E4" s="337"/>
      <c r="F4" s="337"/>
      <c r="G4" s="337"/>
      <c r="H4" s="337"/>
      <c r="I4" s="337"/>
      <c r="J4" s="337"/>
      <c r="K4" s="337"/>
      <c r="L4" s="337"/>
      <c r="M4" s="337"/>
    </row>
    <row r="5" spans="1:13" ht="18.75" x14ac:dyDescent="0.3">
      <c r="M5" s="11"/>
    </row>
    <row r="6" spans="1:13" ht="18.75" x14ac:dyDescent="0.25">
      <c r="A6" s="341" t="s">
        <v>10</v>
      </c>
      <c r="B6" s="341"/>
      <c r="C6" s="341"/>
      <c r="D6" s="341"/>
      <c r="E6" s="341"/>
      <c r="F6" s="341"/>
      <c r="G6" s="341"/>
      <c r="H6" s="341"/>
      <c r="I6" s="341"/>
      <c r="J6" s="341"/>
      <c r="K6" s="341"/>
      <c r="L6" s="341"/>
      <c r="M6" s="341"/>
    </row>
    <row r="7" spans="1:13" ht="18.75" x14ac:dyDescent="0.25">
      <c r="A7" s="9"/>
      <c r="B7" s="9"/>
      <c r="C7" s="157"/>
      <c r="D7" s="157"/>
      <c r="E7" s="9"/>
      <c r="F7" s="9"/>
      <c r="G7" s="9"/>
      <c r="H7" s="64"/>
      <c r="I7" s="64"/>
      <c r="J7" s="64"/>
      <c r="K7" s="64"/>
      <c r="L7" s="64"/>
      <c r="M7" s="64"/>
    </row>
    <row r="8" spans="1:13" x14ac:dyDescent="0.25">
      <c r="A8" s="342" t="str">
        <f>'1. паспорт местоположение'!A9:C9</f>
        <v xml:space="preserve">ГУП "Региональные электрические сети "РБ  </v>
      </c>
      <c r="B8" s="342"/>
      <c r="C8" s="342"/>
      <c r="D8" s="342"/>
      <c r="E8" s="342"/>
      <c r="F8" s="342"/>
      <c r="G8" s="342"/>
      <c r="H8" s="342"/>
      <c r="I8" s="342"/>
      <c r="J8" s="342"/>
      <c r="K8" s="342"/>
      <c r="L8" s="342"/>
      <c r="M8" s="342"/>
    </row>
    <row r="9" spans="1:13" ht="18.75" customHeight="1" x14ac:dyDescent="0.25">
      <c r="A9" s="338" t="s">
        <v>9</v>
      </c>
      <c r="B9" s="338"/>
      <c r="C9" s="338"/>
      <c r="D9" s="338"/>
      <c r="E9" s="338"/>
      <c r="F9" s="338"/>
      <c r="G9" s="338"/>
      <c r="H9" s="338"/>
      <c r="I9" s="338"/>
      <c r="J9" s="338"/>
      <c r="K9" s="338"/>
      <c r="L9" s="338"/>
      <c r="M9" s="338"/>
    </row>
    <row r="10" spans="1:13" ht="18.75" x14ac:dyDescent="0.25">
      <c r="A10" s="9"/>
      <c r="B10" s="9"/>
      <c r="C10" s="157"/>
      <c r="D10" s="157"/>
      <c r="E10" s="9"/>
      <c r="F10" s="9"/>
      <c r="G10" s="9"/>
      <c r="H10" s="64"/>
      <c r="I10" s="64"/>
      <c r="J10" s="64"/>
      <c r="K10" s="64"/>
      <c r="L10" s="64"/>
      <c r="M10" s="64"/>
    </row>
    <row r="11" spans="1:13" x14ac:dyDescent="0.25">
      <c r="A11" s="343" t="str">
        <f>'1. паспорт местоположение'!$A$12</f>
        <v>L_ 20220311</v>
      </c>
      <c r="B11" s="343"/>
      <c r="C11" s="343"/>
      <c r="D11" s="343"/>
      <c r="E11" s="343"/>
      <c r="F11" s="343"/>
      <c r="G11" s="343"/>
      <c r="H11" s="343"/>
      <c r="I11" s="343"/>
      <c r="J11" s="343"/>
      <c r="K11" s="343"/>
      <c r="L11" s="343"/>
      <c r="M11" s="343"/>
    </row>
    <row r="12" spans="1:13" x14ac:dyDescent="0.25">
      <c r="A12" s="338" t="s">
        <v>8</v>
      </c>
      <c r="B12" s="338"/>
      <c r="C12" s="338"/>
      <c r="D12" s="338"/>
      <c r="E12" s="338"/>
      <c r="F12" s="338"/>
      <c r="G12" s="338"/>
      <c r="H12" s="338"/>
      <c r="I12" s="338"/>
      <c r="J12" s="338"/>
      <c r="K12" s="338"/>
      <c r="L12" s="338"/>
      <c r="M12" s="338"/>
    </row>
    <row r="13" spans="1:13" ht="16.5" customHeight="1" x14ac:dyDescent="0.3">
      <c r="A13" s="8"/>
      <c r="B13" s="8"/>
      <c r="C13" s="158"/>
      <c r="D13" s="158"/>
      <c r="E13" s="8"/>
      <c r="F13" s="8"/>
      <c r="G13" s="8"/>
      <c r="H13" s="63"/>
      <c r="I13" s="63"/>
      <c r="J13" s="63"/>
      <c r="K13" s="63"/>
      <c r="L13" s="63"/>
      <c r="M13" s="63"/>
    </row>
    <row r="14" spans="1:13" x14ac:dyDescent="0.25">
      <c r="A14" s="342" t="str">
        <f>'1. паспорт местоположение'!$A$15</f>
        <v>Установка приборов учета   410шт.</v>
      </c>
      <c r="B14" s="342"/>
      <c r="C14" s="342"/>
      <c r="D14" s="342"/>
      <c r="E14" s="342"/>
      <c r="F14" s="342"/>
      <c r="G14" s="342"/>
      <c r="H14" s="342"/>
      <c r="I14" s="342"/>
      <c r="J14" s="342"/>
      <c r="K14" s="342"/>
      <c r="L14" s="342"/>
      <c r="M14" s="342"/>
    </row>
    <row r="15" spans="1:13" ht="15.75" customHeight="1" x14ac:dyDescent="0.25">
      <c r="A15" s="338" t="s">
        <v>7</v>
      </c>
      <c r="B15" s="338"/>
      <c r="C15" s="338"/>
      <c r="D15" s="338"/>
      <c r="E15" s="338"/>
      <c r="F15" s="338"/>
      <c r="G15" s="338"/>
      <c r="H15" s="338"/>
      <c r="I15" s="338"/>
      <c r="J15" s="338"/>
      <c r="K15" s="338"/>
      <c r="L15" s="338"/>
      <c r="M15" s="338"/>
    </row>
    <row r="16" spans="1:13" x14ac:dyDescent="0.25">
      <c r="A16" s="393"/>
      <c r="B16" s="393"/>
      <c r="C16" s="393"/>
      <c r="D16" s="393"/>
      <c r="E16" s="393"/>
      <c r="F16" s="393"/>
      <c r="G16" s="393"/>
      <c r="H16" s="393"/>
      <c r="I16" s="393"/>
      <c r="J16" s="393"/>
      <c r="K16" s="393"/>
      <c r="L16" s="393"/>
      <c r="M16" s="393"/>
    </row>
    <row r="18" spans="1:16" x14ac:dyDescent="0.25">
      <c r="A18" s="394" t="s">
        <v>457</v>
      </c>
      <c r="B18" s="394"/>
      <c r="C18" s="394"/>
      <c r="D18" s="394"/>
      <c r="E18" s="394"/>
      <c r="F18" s="394"/>
      <c r="G18" s="394"/>
      <c r="H18" s="394"/>
      <c r="I18" s="394"/>
      <c r="J18" s="394"/>
      <c r="K18" s="394"/>
      <c r="L18" s="394"/>
      <c r="M18" s="394"/>
    </row>
    <row r="20" spans="1:16" ht="33" customHeight="1" x14ac:dyDescent="0.25">
      <c r="A20" s="386" t="s">
        <v>193</v>
      </c>
      <c r="B20" s="386" t="s">
        <v>192</v>
      </c>
      <c r="C20" s="392" t="s">
        <v>191</v>
      </c>
      <c r="D20" s="392"/>
      <c r="E20" s="389" t="s">
        <v>190</v>
      </c>
      <c r="F20" s="389"/>
      <c r="G20" s="386" t="s">
        <v>189</v>
      </c>
      <c r="H20" s="399" t="s">
        <v>512</v>
      </c>
      <c r="I20" s="400"/>
      <c r="J20" s="400"/>
      <c r="K20" s="400"/>
      <c r="L20" s="395" t="s">
        <v>188</v>
      </c>
      <c r="M20" s="396"/>
      <c r="N20" s="62"/>
      <c r="O20" s="62"/>
      <c r="P20" s="62"/>
    </row>
    <row r="21" spans="1:16" ht="99.75" customHeight="1" x14ac:dyDescent="0.25">
      <c r="A21" s="387"/>
      <c r="B21" s="387"/>
      <c r="C21" s="392"/>
      <c r="D21" s="392"/>
      <c r="E21" s="389"/>
      <c r="F21" s="389"/>
      <c r="G21" s="387"/>
      <c r="H21" s="384" t="s">
        <v>3</v>
      </c>
      <c r="I21" s="384"/>
      <c r="J21" s="384" t="s">
        <v>187</v>
      </c>
      <c r="K21" s="384"/>
      <c r="L21" s="397"/>
      <c r="M21" s="398"/>
    </row>
    <row r="22" spans="1:16" ht="89.25" customHeight="1" x14ac:dyDescent="0.25">
      <c r="A22" s="388"/>
      <c r="B22" s="388"/>
      <c r="C22" s="159" t="s">
        <v>3</v>
      </c>
      <c r="D22" s="159" t="s">
        <v>183</v>
      </c>
      <c r="E22" s="61" t="s">
        <v>186</v>
      </c>
      <c r="F22" s="61" t="s">
        <v>185</v>
      </c>
      <c r="G22" s="388"/>
      <c r="H22" s="60" t="s">
        <v>439</v>
      </c>
      <c r="I22" s="60" t="s">
        <v>440</v>
      </c>
      <c r="J22" s="60" t="s">
        <v>439</v>
      </c>
      <c r="K22" s="60" t="s">
        <v>440</v>
      </c>
      <c r="L22" s="59" t="s">
        <v>184</v>
      </c>
      <c r="M22" s="59" t="s">
        <v>183</v>
      </c>
    </row>
    <row r="23" spans="1:16" ht="19.5" customHeight="1" x14ac:dyDescent="0.25">
      <c r="A23" s="52">
        <v>1</v>
      </c>
      <c r="B23" s="52">
        <v>2</v>
      </c>
      <c r="C23" s="160">
        <v>3</v>
      </c>
      <c r="D23" s="160">
        <v>4</v>
      </c>
      <c r="E23" s="52">
        <v>5</v>
      </c>
      <c r="F23" s="52">
        <v>6</v>
      </c>
      <c r="G23" s="52">
        <v>7</v>
      </c>
      <c r="H23" s="52">
        <v>16</v>
      </c>
      <c r="I23" s="52">
        <v>17</v>
      </c>
      <c r="J23" s="52">
        <v>18</v>
      </c>
      <c r="K23" s="52">
        <v>19</v>
      </c>
      <c r="L23" s="52">
        <v>20</v>
      </c>
      <c r="M23" s="52">
        <v>21</v>
      </c>
    </row>
    <row r="24" spans="1:16" ht="47.25" customHeight="1" x14ac:dyDescent="0.25">
      <c r="A24" s="57">
        <v>1</v>
      </c>
      <c r="B24" s="56" t="s">
        <v>182</v>
      </c>
      <c r="C24" s="161">
        <f>C27*1.2</f>
        <v>4.1085957359999998</v>
      </c>
      <c r="D24" s="161">
        <f>D27*1.2</f>
        <v>4.1085957359999998</v>
      </c>
      <c r="E24" s="139">
        <v>0</v>
      </c>
      <c r="F24" s="139">
        <v>0</v>
      </c>
      <c r="G24" s="133">
        <v>0</v>
      </c>
      <c r="H24" s="133">
        <f>C24</f>
        <v>4.1085957359999998</v>
      </c>
      <c r="I24" s="133" t="s">
        <v>524</v>
      </c>
      <c r="J24" s="133">
        <f>D24</f>
        <v>4.1085957359999998</v>
      </c>
      <c r="K24" s="133" t="str">
        <f>I24</f>
        <v>II</v>
      </c>
      <c r="L24" s="133">
        <f>C24</f>
        <v>4.1085957359999998</v>
      </c>
      <c r="M24" s="133">
        <f>D24</f>
        <v>4.1085957359999998</v>
      </c>
    </row>
    <row r="25" spans="1:16" ht="24" customHeight="1" x14ac:dyDescent="0.25">
      <c r="A25" s="54" t="s">
        <v>181</v>
      </c>
      <c r="B25" s="37" t="s">
        <v>180</v>
      </c>
      <c r="C25" s="162">
        <v>0</v>
      </c>
      <c r="D25" s="163">
        <v>0</v>
      </c>
      <c r="E25" s="139">
        <v>0</v>
      </c>
      <c r="F25" s="139">
        <v>0</v>
      </c>
      <c r="G25" s="133">
        <v>0</v>
      </c>
      <c r="H25" s="133">
        <f t="shared" ref="H25:H64" si="0">C25</f>
        <v>0</v>
      </c>
      <c r="I25" s="133">
        <v>0</v>
      </c>
      <c r="J25" s="133">
        <f t="shared" ref="J25:J64" si="1">D25</f>
        <v>0</v>
      </c>
      <c r="K25" s="133">
        <v>0</v>
      </c>
      <c r="L25" s="133">
        <f t="shared" ref="L25:L64" si="2">C25</f>
        <v>0</v>
      </c>
      <c r="M25" s="133">
        <f t="shared" ref="M25:M64" si="3">D25</f>
        <v>0</v>
      </c>
    </row>
    <row r="26" spans="1:16" x14ac:dyDescent="0.25">
      <c r="A26" s="54" t="s">
        <v>179</v>
      </c>
      <c r="B26" s="37" t="s">
        <v>178</v>
      </c>
      <c r="C26" s="164">
        <v>0</v>
      </c>
      <c r="D26" s="165">
        <v>0</v>
      </c>
      <c r="E26" s="134">
        <v>0</v>
      </c>
      <c r="F26" s="134">
        <v>0</v>
      </c>
      <c r="G26" s="133">
        <v>0</v>
      </c>
      <c r="H26" s="133">
        <f t="shared" si="0"/>
        <v>0</v>
      </c>
      <c r="I26" s="133">
        <v>0</v>
      </c>
      <c r="J26" s="133">
        <f t="shared" si="1"/>
        <v>0</v>
      </c>
      <c r="K26" s="133">
        <v>0</v>
      </c>
      <c r="L26" s="133">
        <f t="shared" si="2"/>
        <v>0</v>
      </c>
      <c r="M26" s="133">
        <f t="shared" si="3"/>
        <v>0</v>
      </c>
    </row>
    <row r="27" spans="1:16" ht="31.5" x14ac:dyDescent="0.25">
      <c r="A27" s="54" t="s">
        <v>177</v>
      </c>
      <c r="B27" s="37" t="s">
        <v>395</v>
      </c>
      <c r="C27" s="161">
        <f>C30</f>
        <v>3.4238297799999997</v>
      </c>
      <c r="D27" s="161">
        <f>D30</f>
        <v>3.4238297799999997</v>
      </c>
      <c r="E27" s="134">
        <v>0</v>
      </c>
      <c r="F27" s="134">
        <v>0</v>
      </c>
      <c r="G27" s="134">
        <v>0</v>
      </c>
      <c r="H27" s="133">
        <f t="shared" si="0"/>
        <v>3.4238297799999997</v>
      </c>
      <c r="I27" s="133" t="str">
        <f>I24</f>
        <v>II</v>
      </c>
      <c r="J27" s="133">
        <f t="shared" si="1"/>
        <v>3.4238297799999997</v>
      </c>
      <c r="K27" s="133" t="str">
        <f>I27</f>
        <v>II</v>
      </c>
      <c r="L27" s="133">
        <f t="shared" si="2"/>
        <v>3.4238297799999997</v>
      </c>
      <c r="M27" s="133">
        <f t="shared" si="3"/>
        <v>3.4238297799999997</v>
      </c>
    </row>
    <row r="28" spans="1:16" x14ac:dyDescent="0.25">
      <c r="A28" s="54" t="s">
        <v>176</v>
      </c>
      <c r="B28" s="37" t="s">
        <v>175</v>
      </c>
      <c r="C28" s="164">
        <v>0</v>
      </c>
      <c r="D28" s="164">
        <v>0</v>
      </c>
      <c r="E28" s="134">
        <v>0</v>
      </c>
      <c r="F28" s="134">
        <v>0</v>
      </c>
      <c r="G28" s="134">
        <v>0</v>
      </c>
      <c r="H28" s="133">
        <f t="shared" si="0"/>
        <v>0</v>
      </c>
      <c r="I28" s="133">
        <v>0</v>
      </c>
      <c r="J28" s="133">
        <f t="shared" si="1"/>
        <v>0</v>
      </c>
      <c r="K28" s="133">
        <v>0</v>
      </c>
      <c r="L28" s="133">
        <f t="shared" si="2"/>
        <v>0</v>
      </c>
      <c r="M28" s="133">
        <f t="shared" si="3"/>
        <v>0</v>
      </c>
    </row>
    <row r="29" spans="1:16" x14ac:dyDescent="0.25">
      <c r="A29" s="54" t="s">
        <v>174</v>
      </c>
      <c r="B29" s="58" t="s">
        <v>173</v>
      </c>
      <c r="C29" s="164">
        <v>0</v>
      </c>
      <c r="D29" s="164">
        <v>0</v>
      </c>
      <c r="E29" s="134">
        <v>0</v>
      </c>
      <c r="F29" s="134">
        <v>0</v>
      </c>
      <c r="G29" s="134">
        <v>0</v>
      </c>
      <c r="H29" s="133">
        <f t="shared" si="0"/>
        <v>0</v>
      </c>
      <c r="I29" s="133">
        <v>0</v>
      </c>
      <c r="J29" s="133">
        <f t="shared" si="1"/>
        <v>0</v>
      </c>
      <c r="K29" s="133">
        <v>0</v>
      </c>
      <c r="L29" s="133">
        <f t="shared" si="2"/>
        <v>0</v>
      </c>
      <c r="M29" s="133">
        <f t="shared" si="3"/>
        <v>0</v>
      </c>
    </row>
    <row r="30" spans="1:16" ht="47.25" x14ac:dyDescent="0.25">
      <c r="A30" s="57" t="s">
        <v>64</v>
      </c>
      <c r="B30" s="56" t="s">
        <v>172</v>
      </c>
      <c r="C30" s="161">
        <f>C34+C33+C32+C31</f>
        <v>3.4238297799999997</v>
      </c>
      <c r="D30" s="161">
        <f>D34+D33+D32+D31</f>
        <v>3.4238297799999997</v>
      </c>
      <c r="E30" s="133">
        <v>0</v>
      </c>
      <c r="F30" s="133">
        <v>0</v>
      </c>
      <c r="G30" s="134">
        <v>0</v>
      </c>
      <c r="H30" s="133">
        <f t="shared" si="0"/>
        <v>3.4238297799999997</v>
      </c>
      <c r="I30" s="133" t="str">
        <f>I24</f>
        <v>II</v>
      </c>
      <c r="J30" s="133">
        <f t="shared" si="1"/>
        <v>3.4238297799999997</v>
      </c>
      <c r="K30" s="133" t="str">
        <f>I30</f>
        <v>II</v>
      </c>
      <c r="L30" s="133">
        <f t="shared" si="2"/>
        <v>3.4238297799999997</v>
      </c>
      <c r="M30" s="133">
        <f t="shared" si="3"/>
        <v>3.4238297799999997</v>
      </c>
    </row>
    <row r="31" spans="1:16" x14ac:dyDescent="0.25">
      <c r="A31" s="57" t="s">
        <v>171</v>
      </c>
      <c r="B31" s="37" t="s">
        <v>170</v>
      </c>
      <c r="C31" s="162">
        <v>0</v>
      </c>
      <c r="D31" s="162">
        <v>0</v>
      </c>
      <c r="E31" s="133">
        <v>0</v>
      </c>
      <c r="F31" s="133">
        <v>0</v>
      </c>
      <c r="G31" s="134">
        <v>0</v>
      </c>
      <c r="H31" s="133">
        <f t="shared" si="0"/>
        <v>0</v>
      </c>
      <c r="I31" s="133">
        <v>0</v>
      </c>
      <c r="J31" s="133">
        <f t="shared" si="1"/>
        <v>0</v>
      </c>
      <c r="K31" s="133">
        <v>0</v>
      </c>
      <c r="L31" s="133">
        <f t="shared" si="2"/>
        <v>0</v>
      </c>
      <c r="M31" s="133">
        <f t="shared" si="3"/>
        <v>0</v>
      </c>
    </row>
    <row r="32" spans="1:16" ht="31.5" x14ac:dyDescent="0.25">
      <c r="A32" s="57" t="s">
        <v>169</v>
      </c>
      <c r="B32" s="37" t="s">
        <v>168</v>
      </c>
      <c r="C32" s="162">
        <v>0</v>
      </c>
      <c r="D32" s="162">
        <v>0</v>
      </c>
      <c r="E32" s="133">
        <v>0</v>
      </c>
      <c r="F32" s="133">
        <v>0</v>
      </c>
      <c r="G32" s="134">
        <v>0</v>
      </c>
      <c r="H32" s="133">
        <f t="shared" si="0"/>
        <v>0</v>
      </c>
      <c r="I32" s="133">
        <v>0</v>
      </c>
      <c r="J32" s="133">
        <f t="shared" si="1"/>
        <v>0</v>
      </c>
      <c r="K32" s="133">
        <v>0</v>
      </c>
      <c r="L32" s="133">
        <f t="shared" si="2"/>
        <v>0</v>
      </c>
      <c r="M32" s="133">
        <f t="shared" si="3"/>
        <v>0</v>
      </c>
    </row>
    <row r="33" spans="1:13" x14ac:dyDescent="0.25">
      <c r="A33" s="57" t="s">
        <v>167</v>
      </c>
      <c r="B33" s="37" t="s">
        <v>166</v>
      </c>
      <c r="C33" s="162">
        <f>'1. паспорт местоположение'!C45</f>
        <v>3.4238297799999997</v>
      </c>
      <c r="D33" s="162">
        <f>C33</f>
        <v>3.4238297799999997</v>
      </c>
      <c r="E33" s="133">
        <v>0</v>
      </c>
      <c r="F33" s="133">
        <v>0</v>
      </c>
      <c r="G33" s="134">
        <v>0</v>
      </c>
      <c r="H33" s="133">
        <f t="shared" si="0"/>
        <v>3.4238297799999997</v>
      </c>
      <c r="I33" s="133" t="str">
        <f>I24</f>
        <v>II</v>
      </c>
      <c r="J33" s="133">
        <f t="shared" si="1"/>
        <v>3.4238297799999997</v>
      </c>
      <c r="K33" s="133" t="str">
        <f>I33</f>
        <v>II</v>
      </c>
      <c r="L33" s="133">
        <f t="shared" si="2"/>
        <v>3.4238297799999997</v>
      </c>
      <c r="M33" s="133">
        <f t="shared" si="3"/>
        <v>3.4238297799999997</v>
      </c>
    </row>
    <row r="34" spans="1:13" x14ac:dyDescent="0.25">
      <c r="A34" s="57" t="s">
        <v>165</v>
      </c>
      <c r="B34" s="37" t="s">
        <v>164</v>
      </c>
      <c r="C34" s="162">
        <v>0</v>
      </c>
      <c r="D34" s="162">
        <v>0</v>
      </c>
      <c r="E34" s="133">
        <v>0</v>
      </c>
      <c r="F34" s="133">
        <v>0</v>
      </c>
      <c r="G34" s="134">
        <v>0</v>
      </c>
      <c r="H34" s="133">
        <f t="shared" si="0"/>
        <v>0</v>
      </c>
      <c r="I34" s="133">
        <v>0</v>
      </c>
      <c r="J34" s="133">
        <f t="shared" si="1"/>
        <v>0</v>
      </c>
      <c r="K34" s="133">
        <v>0</v>
      </c>
      <c r="L34" s="133">
        <f t="shared" si="2"/>
        <v>0</v>
      </c>
      <c r="M34" s="133">
        <f t="shared" si="3"/>
        <v>0</v>
      </c>
    </row>
    <row r="35" spans="1:13" ht="31.5" x14ac:dyDescent="0.25">
      <c r="A35" s="57" t="s">
        <v>63</v>
      </c>
      <c r="B35" s="56" t="s">
        <v>163</v>
      </c>
      <c r="C35" s="162">
        <v>0</v>
      </c>
      <c r="D35" s="162">
        <v>0</v>
      </c>
      <c r="E35" s="134">
        <v>0</v>
      </c>
      <c r="F35" s="134">
        <v>0</v>
      </c>
      <c r="G35" s="134">
        <v>0</v>
      </c>
      <c r="H35" s="133">
        <f t="shared" si="0"/>
        <v>0</v>
      </c>
      <c r="I35" s="133">
        <v>0</v>
      </c>
      <c r="J35" s="133">
        <f t="shared" si="1"/>
        <v>0</v>
      </c>
      <c r="K35" s="133">
        <v>0</v>
      </c>
      <c r="L35" s="133">
        <f t="shared" si="2"/>
        <v>0</v>
      </c>
      <c r="M35" s="133">
        <f t="shared" si="3"/>
        <v>0</v>
      </c>
    </row>
    <row r="36" spans="1:13" ht="31.5" x14ac:dyDescent="0.25">
      <c r="A36" s="54" t="s">
        <v>162</v>
      </c>
      <c r="B36" s="53" t="s">
        <v>161</v>
      </c>
      <c r="C36" s="166">
        <v>0</v>
      </c>
      <c r="D36" s="162">
        <v>0</v>
      </c>
      <c r="E36" s="134">
        <v>0</v>
      </c>
      <c r="F36" s="134">
        <v>0</v>
      </c>
      <c r="G36" s="134">
        <v>0</v>
      </c>
      <c r="H36" s="133">
        <f t="shared" si="0"/>
        <v>0</v>
      </c>
      <c r="I36" s="133">
        <v>0</v>
      </c>
      <c r="J36" s="133">
        <f t="shared" si="1"/>
        <v>0</v>
      </c>
      <c r="K36" s="133">
        <v>0</v>
      </c>
      <c r="L36" s="133">
        <f t="shared" si="2"/>
        <v>0</v>
      </c>
      <c r="M36" s="133">
        <f t="shared" si="3"/>
        <v>0</v>
      </c>
    </row>
    <row r="37" spans="1:13" x14ac:dyDescent="0.25">
      <c r="A37" s="54" t="s">
        <v>160</v>
      </c>
      <c r="B37" s="53" t="s">
        <v>150</v>
      </c>
      <c r="C37" s="167">
        <v>0</v>
      </c>
      <c r="D37" s="167">
        <v>0</v>
      </c>
      <c r="E37" s="134">
        <v>0</v>
      </c>
      <c r="F37" s="134">
        <v>0</v>
      </c>
      <c r="G37" s="134">
        <v>0</v>
      </c>
      <c r="H37" s="133">
        <f t="shared" si="0"/>
        <v>0</v>
      </c>
      <c r="I37" s="133">
        <v>0</v>
      </c>
      <c r="J37" s="133">
        <f t="shared" si="1"/>
        <v>0</v>
      </c>
      <c r="K37" s="133">
        <v>0</v>
      </c>
      <c r="L37" s="133">
        <f t="shared" si="2"/>
        <v>0</v>
      </c>
      <c r="M37" s="133">
        <f t="shared" si="3"/>
        <v>0</v>
      </c>
    </row>
    <row r="38" spans="1:13" x14ac:dyDescent="0.25">
      <c r="A38" s="54" t="s">
        <v>159</v>
      </c>
      <c r="B38" s="53" t="s">
        <v>148</v>
      </c>
      <c r="C38" s="166">
        <v>0</v>
      </c>
      <c r="D38" s="162">
        <v>0</v>
      </c>
      <c r="E38" s="134">
        <v>0</v>
      </c>
      <c r="F38" s="134">
        <v>0</v>
      </c>
      <c r="G38" s="134">
        <v>0</v>
      </c>
      <c r="H38" s="133">
        <f t="shared" si="0"/>
        <v>0</v>
      </c>
      <c r="I38" s="133">
        <v>0</v>
      </c>
      <c r="J38" s="133">
        <f t="shared" si="1"/>
        <v>0</v>
      </c>
      <c r="K38" s="133">
        <v>0</v>
      </c>
      <c r="L38" s="133">
        <f t="shared" si="2"/>
        <v>0</v>
      </c>
      <c r="M38" s="133">
        <f t="shared" si="3"/>
        <v>0</v>
      </c>
    </row>
    <row r="39" spans="1:13" ht="31.5" x14ac:dyDescent="0.25">
      <c r="A39" s="54" t="s">
        <v>158</v>
      </c>
      <c r="B39" s="37" t="s">
        <v>146</v>
      </c>
      <c r="C39" s="167">
        <v>0</v>
      </c>
      <c r="D39" s="167">
        <v>0</v>
      </c>
      <c r="E39" s="134">
        <v>0</v>
      </c>
      <c r="F39" s="134">
        <v>0</v>
      </c>
      <c r="G39" s="134">
        <v>0</v>
      </c>
      <c r="H39" s="133">
        <f t="shared" si="0"/>
        <v>0</v>
      </c>
      <c r="I39" s="133">
        <v>0</v>
      </c>
      <c r="J39" s="133">
        <f t="shared" si="1"/>
        <v>0</v>
      </c>
      <c r="K39" s="133">
        <v>0</v>
      </c>
      <c r="L39" s="133">
        <f t="shared" si="2"/>
        <v>0</v>
      </c>
      <c r="M39" s="133">
        <f t="shared" si="3"/>
        <v>0</v>
      </c>
    </row>
    <row r="40" spans="1:13" ht="31.5" x14ac:dyDescent="0.25">
      <c r="A40" s="54" t="s">
        <v>157</v>
      </c>
      <c r="B40" s="37" t="s">
        <v>144</v>
      </c>
      <c r="C40" s="167">
        <v>0</v>
      </c>
      <c r="D40" s="167">
        <v>0</v>
      </c>
      <c r="E40" s="134">
        <v>0</v>
      </c>
      <c r="F40" s="134">
        <v>0</v>
      </c>
      <c r="G40" s="134">
        <v>0</v>
      </c>
      <c r="H40" s="133">
        <f t="shared" si="0"/>
        <v>0</v>
      </c>
      <c r="I40" s="133">
        <v>0</v>
      </c>
      <c r="J40" s="133">
        <f t="shared" si="1"/>
        <v>0</v>
      </c>
      <c r="K40" s="133">
        <v>0</v>
      </c>
      <c r="L40" s="133">
        <f t="shared" si="2"/>
        <v>0</v>
      </c>
      <c r="M40" s="133">
        <f t="shared" si="3"/>
        <v>0</v>
      </c>
    </row>
    <row r="41" spans="1:13" x14ac:dyDescent="0.25">
      <c r="A41" s="54" t="s">
        <v>156</v>
      </c>
      <c r="B41" s="37" t="s">
        <v>142</v>
      </c>
      <c r="C41" s="167">
        <v>0</v>
      </c>
      <c r="D41" s="167">
        <v>0</v>
      </c>
      <c r="E41" s="134">
        <v>0</v>
      </c>
      <c r="F41" s="134">
        <v>0</v>
      </c>
      <c r="G41" s="134">
        <v>0</v>
      </c>
      <c r="H41" s="133">
        <f t="shared" si="0"/>
        <v>0</v>
      </c>
      <c r="I41" s="133">
        <v>0</v>
      </c>
      <c r="J41" s="133">
        <f t="shared" si="1"/>
        <v>0</v>
      </c>
      <c r="K41" s="133">
        <v>0</v>
      </c>
      <c r="L41" s="133">
        <f t="shared" si="2"/>
        <v>0</v>
      </c>
      <c r="M41" s="133">
        <f t="shared" si="3"/>
        <v>0</v>
      </c>
    </row>
    <row r="42" spans="1:13" x14ac:dyDescent="0.25">
      <c r="A42" s="54" t="s">
        <v>155</v>
      </c>
      <c r="B42" s="53" t="s">
        <v>527</v>
      </c>
      <c r="C42" s="166">
        <v>410</v>
      </c>
      <c r="D42" s="167">
        <f>C42</f>
        <v>410</v>
      </c>
      <c r="E42" s="134">
        <v>0</v>
      </c>
      <c r="F42" s="134">
        <v>0</v>
      </c>
      <c r="G42" s="134">
        <v>0</v>
      </c>
      <c r="H42" s="133">
        <f t="shared" si="0"/>
        <v>410</v>
      </c>
      <c r="I42" s="133">
        <v>0</v>
      </c>
      <c r="J42" s="133">
        <f t="shared" si="1"/>
        <v>410</v>
      </c>
      <c r="K42" s="133">
        <v>0</v>
      </c>
      <c r="L42" s="133">
        <f t="shared" si="2"/>
        <v>410</v>
      </c>
      <c r="M42" s="133">
        <f t="shared" si="3"/>
        <v>410</v>
      </c>
    </row>
    <row r="43" spans="1:13" x14ac:dyDescent="0.25">
      <c r="A43" s="57" t="s">
        <v>62</v>
      </c>
      <c r="B43" s="56" t="s">
        <v>154</v>
      </c>
      <c r="C43" s="167">
        <v>0</v>
      </c>
      <c r="D43" s="167">
        <v>0</v>
      </c>
      <c r="E43" s="134">
        <v>0</v>
      </c>
      <c r="F43" s="134">
        <v>0</v>
      </c>
      <c r="G43" s="134">
        <v>0</v>
      </c>
      <c r="H43" s="133">
        <f t="shared" si="0"/>
        <v>0</v>
      </c>
      <c r="I43" s="133">
        <v>0</v>
      </c>
      <c r="J43" s="133">
        <f t="shared" si="1"/>
        <v>0</v>
      </c>
      <c r="K43" s="133">
        <v>0</v>
      </c>
      <c r="L43" s="133">
        <f t="shared" si="2"/>
        <v>0</v>
      </c>
      <c r="M43" s="133">
        <f t="shared" si="3"/>
        <v>0</v>
      </c>
    </row>
    <row r="44" spans="1:13" x14ac:dyDescent="0.25">
      <c r="A44" s="54" t="s">
        <v>153</v>
      </c>
      <c r="B44" s="37" t="s">
        <v>152</v>
      </c>
      <c r="C44" s="167">
        <v>0</v>
      </c>
      <c r="D44" s="167">
        <v>0</v>
      </c>
      <c r="E44" s="134">
        <v>0</v>
      </c>
      <c r="F44" s="134">
        <v>0</v>
      </c>
      <c r="G44" s="134">
        <v>0</v>
      </c>
      <c r="H44" s="133">
        <f t="shared" si="0"/>
        <v>0</v>
      </c>
      <c r="I44" s="133">
        <v>0</v>
      </c>
      <c r="J44" s="133">
        <f t="shared" si="1"/>
        <v>0</v>
      </c>
      <c r="K44" s="133">
        <v>0</v>
      </c>
      <c r="L44" s="133">
        <f t="shared" si="2"/>
        <v>0</v>
      </c>
      <c r="M44" s="133">
        <f t="shared" si="3"/>
        <v>0</v>
      </c>
    </row>
    <row r="45" spans="1:13" x14ac:dyDescent="0.25">
      <c r="A45" s="54" t="s">
        <v>151</v>
      </c>
      <c r="B45" s="37" t="s">
        <v>150</v>
      </c>
      <c r="C45" s="167">
        <v>0</v>
      </c>
      <c r="D45" s="167">
        <v>0</v>
      </c>
      <c r="E45" s="134">
        <v>0</v>
      </c>
      <c r="F45" s="134">
        <v>0</v>
      </c>
      <c r="G45" s="134">
        <v>0</v>
      </c>
      <c r="H45" s="133">
        <f t="shared" si="0"/>
        <v>0</v>
      </c>
      <c r="I45" s="133">
        <v>0</v>
      </c>
      <c r="J45" s="133">
        <f t="shared" si="1"/>
        <v>0</v>
      </c>
      <c r="K45" s="133">
        <v>0</v>
      </c>
      <c r="L45" s="133">
        <f t="shared" si="2"/>
        <v>0</v>
      </c>
      <c r="M45" s="133">
        <f t="shared" si="3"/>
        <v>0</v>
      </c>
    </row>
    <row r="46" spans="1:13" x14ac:dyDescent="0.25">
      <c r="A46" s="54" t="s">
        <v>149</v>
      </c>
      <c r="B46" s="37" t="s">
        <v>148</v>
      </c>
      <c r="C46" s="167">
        <v>0</v>
      </c>
      <c r="D46" s="167">
        <v>0</v>
      </c>
      <c r="E46" s="134">
        <v>0</v>
      </c>
      <c r="F46" s="134">
        <v>0</v>
      </c>
      <c r="G46" s="134">
        <v>0</v>
      </c>
      <c r="H46" s="133">
        <f t="shared" si="0"/>
        <v>0</v>
      </c>
      <c r="I46" s="133">
        <v>0</v>
      </c>
      <c r="J46" s="133">
        <f t="shared" si="1"/>
        <v>0</v>
      </c>
      <c r="K46" s="133">
        <v>0</v>
      </c>
      <c r="L46" s="133">
        <f t="shared" si="2"/>
        <v>0</v>
      </c>
      <c r="M46" s="133">
        <f t="shared" si="3"/>
        <v>0</v>
      </c>
    </row>
    <row r="47" spans="1:13" ht="31.5" x14ac:dyDescent="0.25">
      <c r="A47" s="54" t="s">
        <v>147</v>
      </c>
      <c r="B47" s="37" t="s">
        <v>146</v>
      </c>
      <c r="C47" s="167">
        <v>0</v>
      </c>
      <c r="D47" s="167">
        <v>0</v>
      </c>
      <c r="E47" s="134">
        <v>0</v>
      </c>
      <c r="F47" s="134">
        <v>0</v>
      </c>
      <c r="G47" s="134">
        <v>0</v>
      </c>
      <c r="H47" s="133">
        <f t="shared" si="0"/>
        <v>0</v>
      </c>
      <c r="I47" s="133">
        <v>0</v>
      </c>
      <c r="J47" s="133">
        <f t="shared" si="1"/>
        <v>0</v>
      </c>
      <c r="K47" s="133">
        <v>0</v>
      </c>
      <c r="L47" s="133">
        <f t="shared" si="2"/>
        <v>0</v>
      </c>
      <c r="M47" s="133">
        <f t="shared" si="3"/>
        <v>0</v>
      </c>
    </row>
    <row r="48" spans="1:13" ht="31.5" x14ac:dyDescent="0.25">
      <c r="A48" s="54" t="s">
        <v>145</v>
      </c>
      <c r="B48" s="37" t="s">
        <v>144</v>
      </c>
      <c r="C48" s="167">
        <v>0</v>
      </c>
      <c r="D48" s="167">
        <v>0</v>
      </c>
      <c r="E48" s="134">
        <v>0</v>
      </c>
      <c r="F48" s="134">
        <v>0</v>
      </c>
      <c r="G48" s="134">
        <v>0</v>
      </c>
      <c r="H48" s="133">
        <f t="shared" si="0"/>
        <v>0</v>
      </c>
      <c r="I48" s="133">
        <v>0</v>
      </c>
      <c r="J48" s="133">
        <f t="shared" si="1"/>
        <v>0</v>
      </c>
      <c r="K48" s="133">
        <v>0</v>
      </c>
      <c r="L48" s="133">
        <f t="shared" si="2"/>
        <v>0</v>
      </c>
      <c r="M48" s="133">
        <f t="shared" si="3"/>
        <v>0</v>
      </c>
    </row>
    <row r="49" spans="1:13" x14ac:dyDescent="0.25">
      <c r="A49" s="54" t="s">
        <v>143</v>
      </c>
      <c r="B49" s="37" t="s">
        <v>142</v>
      </c>
      <c r="C49" s="167">
        <v>0</v>
      </c>
      <c r="D49" s="167">
        <v>0</v>
      </c>
      <c r="E49" s="134">
        <v>0</v>
      </c>
      <c r="F49" s="134">
        <v>0</v>
      </c>
      <c r="G49" s="134">
        <v>0</v>
      </c>
      <c r="H49" s="133">
        <f t="shared" si="0"/>
        <v>0</v>
      </c>
      <c r="I49" s="133">
        <v>0</v>
      </c>
      <c r="J49" s="133">
        <f t="shared" si="1"/>
        <v>0</v>
      </c>
      <c r="K49" s="133">
        <v>0</v>
      </c>
      <c r="L49" s="133">
        <f t="shared" si="2"/>
        <v>0</v>
      </c>
      <c r="M49" s="133">
        <f t="shared" si="3"/>
        <v>0</v>
      </c>
    </row>
    <row r="50" spans="1:13" x14ac:dyDescent="0.25">
      <c r="A50" s="54" t="s">
        <v>141</v>
      </c>
      <c r="B50" s="53" t="s">
        <v>527</v>
      </c>
      <c r="C50" s="166">
        <v>410</v>
      </c>
      <c r="D50" s="167">
        <f>C50</f>
        <v>410</v>
      </c>
      <c r="E50" s="134">
        <v>0</v>
      </c>
      <c r="F50" s="134">
        <v>0</v>
      </c>
      <c r="G50" s="134">
        <v>0</v>
      </c>
      <c r="H50" s="133">
        <f t="shared" si="0"/>
        <v>410</v>
      </c>
      <c r="I50" s="133">
        <v>0</v>
      </c>
      <c r="J50" s="133">
        <f t="shared" si="1"/>
        <v>410</v>
      </c>
      <c r="K50" s="133">
        <v>0</v>
      </c>
      <c r="L50" s="133">
        <f t="shared" si="2"/>
        <v>410</v>
      </c>
      <c r="M50" s="133">
        <f t="shared" si="3"/>
        <v>410</v>
      </c>
    </row>
    <row r="51" spans="1:13" ht="35.25" customHeight="1" x14ac:dyDescent="0.25">
      <c r="A51" s="57" t="s">
        <v>60</v>
      </c>
      <c r="B51" s="56" t="s">
        <v>140</v>
      </c>
      <c r="C51" s="168">
        <v>0</v>
      </c>
      <c r="D51" s="168">
        <v>0</v>
      </c>
      <c r="E51" s="133">
        <v>0</v>
      </c>
      <c r="F51" s="133">
        <v>0</v>
      </c>
      <c r="G51" s="134">
        <v>0</v>
      </c>
      <c r="H51" s="133">
        <f t="shared" si="0"/>
        <v>0</v>
      </c>
      <c r="I51" s="133">
        <v>0</v>
      </c>
      <c r="J51" s="133">
        <f t="shared" si="1"/>
        <v>0</v>
      </c>
      <c r="K51" s="133">
        <v>0</v>
      </c>
      <c r="L51" s="133">
        <f t="shared" si="2"/>
        <v>0</v>
      </c>
      <c r="M51" s="133">
        <f t="shared" si="3"/>
        <v>0</v>
      </c>
    </row>
    <row r="52" spans="1:13" x14ac:dyDescent="0.25">
      <c r="A52" s="54" t="s">
        <v>139</v>
      </c>
      <c r="B52" s="37" t="s">
        <v>138</v>
      </c>
      <c r="C52" s="161">
        <f>C30</f>
        <v>3.4238297799999997</v>
      </c>
      <c r="D52" s="161">
        <f>D30</f>
        <v>3.4238297799999997</v>
      </c>
      <c r="E52" s="134">
        <v>0</v>
      </c>
      <c r="F52" s="134">
        <v>0</v>
      </c>
      <c r="G52" s="134">
        <v>0</v>
      </c>
      <c r="H52" s="133">
        <f t="shared" si="0"/>
        <v>3.4238297799999997</v>
      </c>
      <c r="I52" s="133">
        <v>0</v>
      </c>
      <c r="J52" s="133">
        <f t="shared" si="1"/>
        <v>3.4238297799999997</v>
      </c>
      <c r="K52" s="133">
        <v>0</v>
      </c>
      <c r="L52" s="133">
        <f t="shared" si="2"/>
        <v>3.4238297799999997</v>
      </c>
      <c r="M52" s="133">
        <f t="shared" si="3"/>
        <v>3.4238297799999997</v>
      </c>
    </row>
    <row r="53" spans="1:13" x14ac:dyDescent="0.25">
      <c r="A53" s="54" t="s">
        <v>137</v>
      </c>
      <c r="B53" s="37" t="s">
        <v>131</v>
      </c>
      <c r="C53" s="162">
        <v>0</v>
      </c>
      <c r="D53" s="162">
        <v>0</v>
      </c>
      <c r="E53" s="133">
        <v>0</v>
      </c>
      <c r="F53" s="133">
        <v>0</v>
      </c>
      <c r="G53" s="134">
        <v>0</v>
      </c>
      <c r="H53" s="133">
        <f t="shared" si="0"/>
        <v>0</v>
      </c>
      <c r="I53" s="133">
        <v>0</v>
      </c>
      <c r="J53" s="133">
        <f t="shared" si="1"/>
        <v>0</v>
      </c>
      <c r="K53" s="133">
        <v>0</v>
      </c>
      <c r="L53" s="133">
        <f t="shared" si="2"/>
        <v>0</v>
      </c>
      <c r="M53" s="133">
        <f t="shared" si="3"/>
        <v>0</v>
      </c>
    </row>
    <row r="54" spans="1:13" x14ac:dyDescent="0.25">
      <c r="A54" s="54" t="s">
        <v>136</v>
      </c>
      <c r="B54" s="53" t="s">
        <v>130</v>
      </c>
      <c r="C54" s="162">
        <v>0</v>
      </c>
      <c r="D54" s="162">
        <v>0</v>
      </c>
      <c r="E54" s="133">
        <v>0</v>
      </c>
      <c r="F54" s="133">
        <v>0</v>
      </c>
      <c r="G54" s="134">
        <v>0</v>
      </c>
      <c r="H54" s="133">
        <f t="shared" si="0"/>
        <v>0</v>
      </c>
      <c r="I54" s="133">
        <v>0</v>
      </c>
      <c r="J54" s="133">
        <f t="shared" si="1"/>
        <v>0</v>
      </c>
      <c r="K54" s="133">
        <v>0</v>
      </c>
      <c r="L54" s="133">
        <f t="shared" si="2"/>
        <v>0</v>
      </c>
      <c r="M54" s="133">
        <f t="shared" si="3"/>
        <v>0</v>
      </c>
    </row>
    <row r="55" spans="1:13" x14ac:dyDescent="0.25">
      <c r="A55" s="54" t="s">
        <v>135</v>
      </c>
      <c r="B55" s="53" t="s">
        <v>129</v>
      </c>
      <c r="C55" s="162">
        <v>0</v>
      </c>
      <c r="D55" s="162">
        <v>0</v>
      </c>
      <c r="E55" s="133">
        <v>0</v>
      </c>
      <c r="F55" s="133">
        <v>0</v>
      </c>
      <c r="G55" s="134">
        <v>0</v>
      </c>
      <c r="H55" s="133">
        <f t="shared" si="0"/>
        <v>0</v>
      </c>
      <c r="I55" s="133">
        <v>0</v>
      </c>
      <c r="J55" s="133">
        <f t="shared" si="1"/>
        <v>0</v>
      </c>
      <c r="K55" s="133">
        <v>0</v>
      </c>
      <c r="L55" s="133">
        <f t="shared" si="2"/>
        <v>0</v>
      </c>
      <c r="M55" s="133">
        <f t="shared" si="3"/>
        <v>0</v>
      </c>
    </row>
    <row r="56" spans="1:13" x14ac:dyDescent="0.25">
      <c r="A56" s="54" t="s">
        <v>134</v>
      </c>
      <c r="B56" s="53" t="s">
        <v>128</v>
      </c>
      <c r="C56" s="162">
        <v>0</v>
      </c>
      <c r="D56" s="162">
        <v>0</v>
      </c>
      <c r="E56" s="133">
        <v>0</v>
      </c>
      <c r="F56" s="133">
        <v>0</v>
      </c>
      <c r="G56" s="134">
        <v>0</v>
      </c>
      <c r="H56" s="133">
        <f t="shared" si="0"/>
        <v>0</v>
      </c>
      <c r="I56" s="133">
        <v>0</v>
      </c>
      <c r="J56" s="133">
        <f t="shared" si="1"/>
        <v>0</v>
      </c>
      <c r="K56" s="133">
        <v>0</v>
      </c>
      <c r="L56" s="133">
        <f t="shared" si="2"/>
        <v>0</v>
      </c>
      <c r="M56" s="133">
        <f t="shared" si="3"/>
        <v>0</v>
      </c>
    </row>
    <row r="57" spans="1:13" x14ac:dyDescent="0.25">
      <c r="A57" s="54" t="s">
        <v>133</v>
      </c>
      <c r="B57" s="53" t="s">
        <v>527</v>
      </c>
      <c r="C57" s="166">
        <v>410</v>
      </c>
      <c r="D57" s="167">
        <f>C57</f>
        <v>410</v>
      </c>
      <c r="E57" s="133">
        <v>0</v>
      </c>
      <c r="F57" s="133">
        <v>0</v>
      </c>
      <c r="G57" s="134">
        <v>0</v>
      </c>
      <c r="H57" s="133">
        <f t="shared" si="0"/>
        <v>410</v>
      </c>
      <c r="I57" s="133">
        <v>0</v>
      </c>
      <c r="J57" s="133">
        <f t="shared" si="1"/>
        <v>410</v>
      </c>
      <c r="K57" s="133">
        <v>0</v>
      </c>
      <c r="L57" s="133">
        <f t="shared" si="2"/>
        <v>410</v>
      </c>
      <c r="M57" s="133">
        <f t="shared" si="3"/>
        <v>410</v>
      </c>
    </row>
    <row r="58" spans="1:13" ht="36.75" customHeight="1" x14ac:dyDescent="0.25">
      <c r="A58" s="57" t="s">
        <v>59</v>
      </c>
      <c r="B58" s="74" t="s">
        <v>235</v>
      </c>
      <c r="C58" s="162">
        <v>0</v>
      </c>
      <c r="D58" s="162">
        <v>0</v>
      </c>
      <c r="E58" s="133">
        <v>0</v>
      </c>
      <c r="F58" s="133">
        <v>0</v>
      </c>
      <c r="G58" s="134">
        <v>0</v>
      </c>
      <c r="H58" s="133">
        <f t="shared" si="0"/>
        <v>0</v>
      </c>
      <c r="I58" s="133">
        <v>0</v>
      </c>
      <c r="J58" s="133">
        <f t="shared" si="1"/>
        <v>0</v>
      </c>
      <c r="K58" s="133">
        <v>0</v>
      </c>
      <c r="L58" s="133">
        <f t="shared" si="2"/>
        <v>0</v>
      </c>
      <c r="M58" s="133">
        <f t="shared" si="3"/>
        <v>0</v>
      </c>
    </row>
    <row r="59" spans="1:13" x14ac:dyDescent="0.25">
      <c r="A59" s="57" t="s">
        <v>57</v>
      </c>
      <c r="B59" s="56" t="s">
        <v>132</v>
      </c>
      <c r="C59" s="162">
        <v>0</v>
      </c>
      <c r="D59" s="162">
        <v>0</v>
      </c>
      <c r="E59" s="134">
        <v>0</v>
      </c>
      <c r="F59" s="134">
        <v>0</v>
      </c>
      <c r="G59" s="134">
        <v>0</v>
      </c>
      <c r="H59" s="133">
        <f t="shared" si="0"/>
        <v>0</v>
      </c>
      <c r="I59" s="133">
        <v>0</v>
      </c>
      <c r="J59" s="133">
        <f t="shared" si="1"/>
        <v>0</v>
      </c>
      <c r="K59" s="133">
        <v>0</v>
      </c>
      <c r="L59" s="133">
        <f t="shared" si="2"/>
        <v>0</v>
      </c>
      <c r="M59" s="133">
        <f t="shared" si="3"/>
        <v>0</v>
      </c>
    </row>
    <row r="60" spans="1:13" x14ac:dyDescent="0.25">
      <c r="A60" s="54" t="s">
        <v>229</v>
      </c>
      <c r="B60" s="55" t="s">
        <v>152</v>
      </c>
      <c r="C60" s="162">
        <v>0</v>
      </c>
      <c r="D60" s="162">
        <v>0</v>
      </c>
      <c r="E60" s="134">
        <v>0</v>
      </c>
      <c r="F60" s="134">
        <v>0</v>
      </c>
      <c r="G60" s="134">
        <v>0</v>
      </c>
      <c r="H60" s="133">
        <f t="shared" si="0"/>
        <v>0</v>
      </c>
      <c r="I60" s="133">
        <v>0</v>
      </c>
      <c r="J60" s="133">
        <f t="shared" si="1"/>
        <v>0</v>
      </c>
      <c r="K60" s="133">
        <v>0</v>
      </c>
      <c r="L60" s="133">
        <f t="shared" si="2"/>
        <v>0</v>
      </c>
      <c r="M60" s="133">
        <f t="shared" si="3"/>
        <v>0</v>
      </c>
    </row>
    <row r="61" spans="1:13" x14ac:dyDescent="0.25">
      <c r="A61" s="54" t="s">
        <v>230</v>
      </c>
      <c r="B61" s="55" t="s">
        <v>150</v>
      </c>
      <c r="C61" s="162">
        <v>0</v>
      </c>
      <c r="D61" s="162">
        <v>0</v>
      </c>
      <c r="E61" s="134">
        <v>0</v>
      </c>
      <c r="F61" s="134">
        <v>0</v>
      </c>
      <c r="G61" s="134">
        <v>0</v>
      </c>
      <c r="H61" s="133">
        <f t="shared" si="0"/>
        <v>0</v>
      </c>
      <c r="I61" s="133">
        <v>0</v>
      </c>
      <c r="J61" s="133">
        <f t="shared" si="1"/>
        <v>0</v>
      </c>
      <c r="K61" s="133">
        <v>0</v>
      </c>
      <c r="L61" s="133">
        <f t="shared" si="2"/>
        <v>0</v>
      </c>
      <c r="M61" s="133">
        <f t="shared" si="3"/>
        <v>0</v>
      </c>
    </row>
    <row r="62" spans="1:13" x14ac:dyDescent="0.25">
      <c r="A62" s="54" t="s">
        <v>231</v>
      </c>
      <c r="B62" s="55" t="s">
        <v>148</v>
      </c>
      <c r="C62" s="162">
        <v>0</v>
      </c>
      <c r="D62" s="162">
        <v>0</v>
      </c>
      <c r="E62" s="134">
        <v>0</v>
      </c>
      <c r="F62" s="134">
        <v>0</v>
      </c>
      <c r="G62" s="134">
        <v>0</v>
      </c>
      <c r="H62" s="133">
        <f t="shared" si="0"/>
        <v>0</v>
      </c>
      <c r="I62" s="133">
        <v>0</v>
      </c>
      <c r="J62" s="133">
        <f t="shared" si="1"/>
        <v>0</v>
      </c>
      <c r="K62" s="133">
        <v>0</v>
      </c>
      <c r="L62" s="133">
        <f t="shared" si="2"/>
        <v>0</v>
      </c>
      <c r="M62" s="133">
        <f t="shared" si="3"/>
        <v>0</v>
      </c>
    </row>
    <row r="63" spans="1:13" x14ac:dyDescent="0.25">
      <c r="A63" s="54" t="s">
        <v>232</v>
      </c>
      <c r="B63" s="55" t="s">
        <v>234</v>
      </c>
      <c r="C63" s="162">
        <v>0</v>
      </c>
      <c r="D63" s="162">
        <v>0</v>
      </c>
      <c r="E63" s="134">
        <v>0</v>
      </c>
      <c r="F63" s="134">
        <v>0</v>
      </c>
      <c r="G63" s="134">
        <v>0</v>
      </c>
      <c r="H63" s="133">
        <f t="shared" si="0"/>
        <v>0</v>
      </c>
      <c r="I63" s="133">
        <v>0</v>
      </c>
      <c r="J63" s="133">
        <f t="shared" si="1"/>
        <v>0</v>
      </c>
      <c r="K63" s="133">
        <v>0</v>
      </c>
      <c r="L63" s="133">
        <f t="shared" si="2"/>
        <v>0</v>
      </c>
      <c r="M63" s="133">
        <f t="shared" si="3"/>
        <v>0</v>
      </c>
    </row>
    <row r="64" spans="1:13" x14ac:dyDescent="0.25">
      <c r="A64" s="54" t="s">
        <v>233</v>
      </c>
      <c r="B64" s="53" t="s">
        <v>527</v>
      </c>
      <c r="C64" s="166">
        <v>410</v>
      </c>
      <c r="D64" s="162">
        <f>C64</f>
        <v>410</v>
      </c>
      <c r="E64" s="134">
        <v>0</v>
      </c>
      <c r="F64" s="134">
        <v>0</v>
      </c>
      <c r="G64" s="134">
        <v>0</v>
      </c>
      <c r="H64" s="133">
        <f t="shared" si="0"/>
        <v>410</v>
      </c>
      <c r="I64" s="133">
        <v>0</v>
      </c>
      <c r="J64" s="133">
        <f t="shared" si="1"/>
        <v>410</v>
      </c>
      <c r="K64" s="133">
        <v>0</v>
      </c>
      <c r="L64" s="133">
        <f t="shared" si="2"/>
        <v>410</v>
      </c>
      <c r="M64" s="133">
        <f t="shared" si="3"/>
        <v>410</v>
      </c>
    </row>
    <row r="65" spans="1:12" x14ac:dyDescent="0.25">
      <c r="A65" s="49"/>
      <c r="B65" s="50"/>
      <c r="C65" s="169"/>
      <c r="D65" s="169"/>
      <c r="E65" s="50"/>
      <c r="F65" s="50"/>
      <c r="G65" s="50"/>
    </row>
    <row r="66" spans="1:12" ht="54" customHeight="1" x14ac:dyDescent="0.25">
      <c r="B66" s="403"/>
      <c r="C66" s="403"/>
      <c r="D66" s="403"/>
      <c r="E66" s="403"/>
      <c r="F66" s="403"/>
      <c r="G66" s="403"/>
      <c r="H66" s="48"/>
      <c r="I66" s="48"/>
      <c r="J66" s="48"/>
      <c r="K66" s="48"/>
      <c r="L66" s="48"/>
    </row>
    <row r="68" spans="1:12" ht="50.25" customHeight="1" x14ac:dyDescent="0.25">
      <c r="B68" s="403"/>
      <c r="C68" s="403"/>
      <c r="D68" s="403"/>
      <c r="E68" s="403"/>
      <c r="F68" s="403"/>
      <c r="G68" s="403"/>
    </row>
    <row r="70" spans="1:12" ht="36.75" customHeight="1" x14ac:dyDescent="0.25">
      <c r="B70" s="403"/>
      <c r="C70" s="403"/>
      <c r="D70" s="403"/>
      <c r="E70" s="403"/>
      <c r="F70" s="403"/>
      <c r="G70" s="403"/>
    </row>
    <row r="72" spans="1:12" ht="51" customHeight="1" x14ac:dyDescent="0.25">
      <c r="B72" s="403"/>
      <c r="C72" s="403"/>
      <c r="D72" s="403"/>
      <c r="E72" s="403"/>
      <c r="F72" s="403"/>
      <c r="G72" s="403"/>
    </row>
    <row r="73" spans="1:12" ht="32.25" customHeight="1" x14ac:dyDescent="0.25">
      <c r="B73" s="403"/>
      <c r="C73" s="403"/>
      <c r="D73" s="403"/>
      <c r="E73" s="403"/>
      <c r="F73" s="403"/>
      <c r="G73" s="403"/>
    </row>
    <row r="74" spans="1:12" ht="51.75" customHeight="1" x14ac:dyDescent="0.25">
      <c r="B74" s="403"/>
      <c r="C74" s="403"/>
      <c r="D74" s="403"/>
      <c r="E74" s="403"/>
      <c r="F74" s="403"/>
      <c r="G74" s="403"/>
    </row>
    <row r="75" spans="1:12" ht="21.75" customHeight="1" x14ac:dyDescent="0.25">
      <c r="B75" s="401"/>
      <c r="C75" s="401"/>
      <c r="D75" s="401"/>
      <c r="E75" s="401"/>
      <c r="F75" s="401"/>
      <c r="G75" s="401"/>
    </row>
    <row r="76" spans="1:12" ht="23.25" customHeight="1" x14ac:dyDescent="0.25"/>
    <row r="77" spans="1:12" ht="18.75" customHeight="1" x14ac:dyDescent="0.25">
      <c r="B77" s="402"/>
      <c r="C77" s="402"/>
      <c r="D77" s="402"/>
      <c r="E77" s="402"/>
      <c r="F77" s="402"/>
      <c r="G77" s="402"/>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D1" zoomScale="55" zoomScaleSheetLayoutView="55" workbookViewId="0">
      <selection activeCell="M26" sqref="M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37" t="str">
        <f>'1. паспорт местоположение'!$A$5</f>
        <v>Год раскрытия информации: 2021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c r="AB5" s="337"/>
      <c r="AC5" s="337"/>
      <c r="AD5" s="337"/>
      <c r="AE5" s="337"/>
      <c r="AF5" s="337"/>
      <c r="AG5" s="337"/>
      <c r="AH5" s="337"/>
      <c r="AI5" s="337"/>
      <c r="AJ5" s="337"/>
      <c r="AK5" s="337"/>
      <c r="AL5" s="337"/>
      <c r="AM5" s="337"/>
      <c r="AN5" s="337"/>
      <c r="AO5" s="337"/>
      <c r="AP5" s="337"/>
      <c r="AQ5" s="337"/>
      <c r="AR5" s="337"/>
      <c r="AS5" s="337"/>
      <c r="AT5" s="337"/>
      <c r="AU5" s="337"/>
      <c r="AV5" s="337"/>
    </row>
    <row r="6" spans="1:48" ht="18.75" x14ac:dyDescent="0.3">
      <c r="AV6" s="11"/>
    </row>
    <row r="7" spans="1:48" ht="18.75" x14ac:dyDescent="0.25">
      <c r="A7" s="341" t="s">
        <v>10</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c r="AK7" s="341"/>
      <c r="AL7" s="341"/>
      <c r="AM7" s="341"/>
      <c r="AN7" s="341"/>
      <c r="AO7" s="341"/>
      <c r="AP7" s="341"/>
      <c r="AQ7" s="341"/>
      <c r="AR7" s="341"/>
      <c r="AS7" s="341"/>
      <c r="AT7" s="341"/>
      <c r="AU7" s="341"/>
      <c r="AV7" s="341"/>
    </row>
    <row r="8" spans="1:48" ht="18.75"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c r="AK8" s="341"/>
      <c r="AL8" s="341"/>
      <c r="AM8" s="341"/>
      <c r="AN8" s="341"/>
      <c r="AO8" s="341"/>
      <c r="AP8" s="341"/>
      <c r="AQ8" s="341"/>
      <c r="AR8" s="341"/>
      <c r="AS8" s="341"/>
      <c r="AT8" s="341"/>
      <c r="AU8" s="341"/>
      <c r="AV8" s="341"/>
    </row>
    <row r="9" spans="1:48" ht="15.75" x14ac:dyDescent="0.25">
      <c r="A9" s="342" t="str">
        <f>'1. паспорт местоположение'!A9:C9</f>
        <v xml:space="preserve">ГУП "Региональные электрические сети "РБ  </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38" t="s">
        <v>9</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c r="AC10" s="338"/>
      <c r="AD10" s="338"/>
      <c r="AE10" s="338"/>
      <c r="AF10" s="338"/>
      <c r="AG10" s="338"/>
      <c r="AH10" s="338"/>
      <c r="AI10" s="338"/>
      <c r="AJ10" s="338"/>
      <c r="AK10" s="338"/>
      <c r="AL10" s="338"/>
      <c r="AM10" s="338"/>
      <c r="AN10" s="338"/>
      <c r="AO10" s="338"/>
      <c r="AP10" s="338"/>
      <c r="AQ10" s="338"/>
      <c r="AR10" s="338"/>
      <c r="AS10" s="338"/>
      <c r="AT10" s="338"/>
      <c r="AU10" s="338"/>
      <c r="AV10" s="338"/>
    </row>
    <row r="11" spans="1:48" ht="18.75"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row>
    <row r="12" spans="1:48" ht="15.75" x14ac:dyDescent="0.25">
      <c r="A12" s="343" t="str">
        <f>'1. паспорт местоположение'!$A$12</f>
        <v>L_ 20220311</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343"/>
      <c r="AP12" s="343"/>
      <c r="AQ12" s="343"/>
      <c r="AR12" s="343"/>
      <c r="AS12" s="343"/>
      <c r="AT12" s="343"/>
      <c r="AU12" s="343"/>
      <c r="AV12" s="343"/>
    </row>
    <row r="13" spans="1:48" ht="15.75" x14ac:dyDescent="0.25">
      <c r="A13" s="338" t="s">
        <v>8</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c r="AC13" s="338"/>
      <c r="AD13" s="338"/>
      <c r="AE13" s="338"/>
      <c r="AF13" s="338"/>
      <c r="AG13" s="338"/>
      <c r="AH13" s="338"/>
      <c r="AI13" s="338"/>
      <c r="AJ13" s="338"/>
      <c r="AK13" s="338"/>
      <c r="AL13" s="338"/>
      <c r="AM13" s="338"/>
      <c r="AN13" s="338"/>
      <c r="AO13" s="338"/>
      <c r="AP13" s="338"/>
      <c r="AQ13" s="338"/>
      <c r="AR13" s="338"/>
      <c r="AS13" s="338"/>
      <c r="AT13" s="338"/>
      <c r="AU13" s="338"/>
      <c r="AV13" s="338"/>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15.75" x14ac:dyDescent="0.25">
      <c r="A15" s="342" t="str">
        <f>'1. паспорт местоположение'!$A$15</f>
        <v>Установка приборов учета   410шт.</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x14ac:dyDescent="0.25">
      <c r="A16" s="338" t="s">
        <v>7</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x14ac:dyDescent="0.25">
      <c r="A21" s="404" t="s">
        <v>470</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ht="58.5" customHeight="1" x14ac:dyDescent="0.25">
      <c r="A22" s="405" t="s">
        <v>53</v>
      </c>
      <c r="B22" s="408" t="s">
        <v>25</v>
      </c>
      <c r="C22" s="405" t="s">
        <v>52</v>
      </c>
      <c r="D22" s="405" t="s">
        <v>51</v>
      </c>
      <c r="E22" s="411" t="s">
        <v>480</v>
      </c>
      <c r="F22" s="412"/>
      <c r="G22" s="412"/>
      <c r="H22" s="412"/>
      <c r="I22" s="412"/>
      <c r="J22" s="412"/>
      <c r="K22" s="412"/>
      <c r="L22" s="413"/>
      <c r="M22" s="405" t="s">
        <v>50</v>
      </c>
      <c r="N22" s="405" t="s">
        <v>49</v>
      </c>
      <c r="O22" s="405" t="s">
        <v>48</v>
      </c>
      <c r="P22" s="414" t="s">
        <v>265</v>
      </c>
      <c r="Q22" s="414" t="s">
        <v>47</v>
      </c>
      <c r="R22" s="414" t="s">
        <v>46</v>
      </c>
      <c r="S22" s="414" t="s">
        <v>45</v>
      </c>
      <c r="T22" s="414"/>
      <c r="U22" s="415" t="s">
        <v>44</v>
      </c>
      <c r="V22" s="415" t="s">
        <v>43</v>
      </c>
      <c r="W22" s="414" t="s">
        <v>42</v>
      </c>
      <c r="X22" s="414" t="s">
        <v>41</v>
      </c>
      <c r="Y22" s="414" t="s">
        <v>40</v>
      </c>
      <c r="Z22" s="428" t="s">
        <v>39</v>
      </c>
      <c r="AA22" s="414" t="s">
        <v>38</v>
      </c>
      <c r="AB22" s="414" t="s">
        <v>37</v>
      </c>
      <c r="AC22" s="414" t="s">
        <v>36</v>
      </c>
      <c r="AD22" s="414" t="s">
        <v>35</v>
      </c>
      <c r="AE22" s="414" t="s">
        <v>34</v>
      </c>
      <c r="AF22" s="414" t="s">
        <v>33</v>
      </c>
      <c r="AG22" s="414"/>
      <c r="AH22" s="414"/>
      <c r="AI22" s="414"/>
      <c r="AJ22" s="414"/>
      <c r="AK22" s="414"/>
      <c r="AL22" s="414" t="s">
        <v>32</v>
      </c>
      <c r="AM22" s="414"/>
      <c r="AN22" s="414"/>
      <c r="AO22" s="414"/>
      <c r="AP22" s="414" t="s">
        <v>31</v>
      </c>
      <c r="AQ22" s="414"/>
      <c r="AR22" s="414" t="s">
        <v>30</v>
      </c>
      <c r="AS22" s="414" t="s">
        <v>29</v>
      </c>
      <c r="AT22" s="414" t="s">
        <v>28</v>
      </c>
      <c r="AU22" s="414" t="s">
        <v>27</v>
      </c>
      <c r="AV22" s="418" t="s">
        <v>26</v>
      </c>
    </row>
    <row r="23" spans="1:48" ht="64.5" customHeight="1" x14ac:dyDescent="0.25">
      <c r="A23" s="406"/>
      <c r="B23" s="409"/>
      <c r="C23" s="406"/>
      <c r="D23" s="406"/>
      <c r="E23" s="420" t="s">
        <v>24</v>
      </c>
      <c r="F23" s="422" t="s">
        <v>131</v>
      </c>
      <c r="G23" s="422" t="s">
        <v>130</v>
      </c>
      <c r="H23" s="422" t="s">
        <v>129</v>
      </c>
      <c r="I23" s="426" t="s">
        <v>392</v>
      </c>
      <c r="J23" s="426" t="s">
        <v>393</v>
      </c>
      <c r="K23" s="426" t="s">
        <v>394</v>
      </c>
      <c r="L23" s="422" t="s">
        <v>505</v>
      </c>
      <c r="M23" s="406"/>
      <c r="N23" s="406"/>
      <c r="O23" s="406"/>
      <c r="P23" s="414"/>
      <c r="Q23" s="414"/>
      <c r="R23" s="414"/>
      <c r="S23" s="424" t="s">
        <v>3</v>
      </c>
      <c r="T23" s="424" t="s">
        <v>12</v>
      </c>
      <c r="U23" s="415"/>
      <c r="V23" s="415"/>
      <c r="W23" s="414"/>
      <c r="X23" s="414"/>
      <c r="Y23" s="414"/>
      <c r="Z23" s="414"/>
      <c r="AA23" s="414"/>
      <c r="AB23" s="414"/>
      <c r="AC23" s="414"/>
      <c r="AD23" s="414"/>
      <c r="AE23" s="414"/>
      <c r="AF23" s="414" t="s">
        <v>23</v>
      </c>
      <c r="AG23" s="414"/>
      <c r="AH23" s="414" t="s">
        <v>22</v>
      </c>
      <c r="AI23" s="414"/>
      <c r="AJ23" s="405" t="s">
        <v>21</v>
      </c>
      <c r="AK23" s="405" t="s">
        <v>20</v>
      </c>
      <c r="AL23" s="405" t="s">
        <v>19</v>
      </c>
      <c r="AM23" s="405" t="s">
        <v>18</v>
      </c>
      <c r="AN23" s="405" t="s">
        <v>17</v>
      </c>
      <c r="AO23" s="405" t="s">
        <v>16</v>
      </c>
      <c r="AP23" s="405" t="s">
        <v>15</v>
      </c>
      <c r="AQ23" s="416" t="s">
        <v>12</v>
      </c>
      <c r="AR23" s="414"/>
      <c r="AS23" s="414"/>
      <c r="AT23" s="414"/>
      <c r="AU23" s="414"/>
      <c r="AV23" s="419"/>
    </row>
    <row r="24" spans="1:48" ht="96.75" customHeight="1" x14ac:dyDescent="0.25">
      <c r="A24" s="407"/>
      <c r="B24" s="410"/>
      <c r="C24" s="407"/>
      <c r="D24" s="407"/>
      <c r="E24" s="421"/>
      <c r="F24" s="423"/>
      <c r="G24" s="423"/>
      <c r="H24" s="423"/>
      <c r="I24" s="427"/>
      <c r="J24" s="427"/>
      <c r="K24" s="427"/>
      <c r="L24" s="423"/>
      <c r="M24" s="407"/>
      <c r="N24" s="407"/>
      <c r="O24" s="407"/>
      <c r="P24" s="414"/>
      <c r="Q24" s="414"/>
      <c r="R24" s="414"/>
      <c r="S24" s="425"/>
      <c r="T24" s="425"/>
      <c r="U24" s="415"/>
      <c r="V24" s="415"/>
      <c r="W24" s="414"/>
      <c r="X24" s="414"/>
      <c r="Y24" s="414"/>
      <c r="Z24" s="414"/>
      <c r="AA24" s="414"/>
      <c r="AB24" s="414"/>
      <c r="AC24" s="414"/>
      <c r="AD24" s="414"/>
      <c r="AE24" s="414"/>
      <c r="AF24" s="117" t="s">
        <v>14</v>
      </c>
      <c r="AG24" s="117" t="s">
        <v>13</v>
      </c>
      <c r="AH24" s="118" t="s">
        <v>3</v>
      </c>
      <c r="AI24" s="118" t="s">
        <v>12</v>
      </c>
      <c r="AJ24" s="407"/>
      <c r="AK24" s="407"/>
      <c r="AL24" s="407"/>
      <c r="AM24" s="407"/>
      <c r="AN24" s="407"/>
      <c r="AO24" s="407"/>
      <c r="AP24" s="407"/>
      <c r="AQ24" s="417"/>
      <c r="AR24" s="414"/>
      <c r="AS24" s="414"/>
      <c r="AT24" s="414"/>
      <c r="AU24" s="414"/>
      <c r="AV24" s="419"/>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49" t="s">
        <v>513</v>
      </c>
      <c r="C26" s="150" t="s">
        <v>500</v>
      </c>
      <c r="D26" s="150" t="s">
        <v>514</v>
      </c>
      <c r="E26" s="150" t="s">
        <v>530</v>
      </c>
      <c r="F26" s="150" t="s">
        <v>489</v>
      </c>
      <c r="G26" s="150" t="s">
        <v>489</v>
      </c>
      <c r="H26" s="150" t="s">
        <v>489</v>
      </c>
      <c r="I26" s="150" t="s">
        <v>489</v>
      </c>
      <c r="J26" s="150" t="s">
        <v>489</v>
      </c>
      <c r="K26" s="150" t="s">
        <v>489</v>
      </c>
      <c r="L26" s="150" t="s">
        <v>489</v>
      </c>
      <c r="M26" s="151" t="s">
        <v>527</v>
      </c>
      <c r="N26" s="175" t="str">
        <f>M26</f>
        <v>АИИСКУЭ</v>
      </c>
      <c r="O26" s="149" t="s">
        <v>513</v>
      </c>
      <c r="P26" s="150" t="s">
        <v>523</v>
      </c>
      <c r="Q26" s="150" t="s">
        <v>506</v>
      </c>
      <c r="R26" s="174">
        <f>'1. паспорт местоположение'!C45</f>
        <v>3.4238297799999997</v>
      </c>
      <c r="S26" s="174">
        <f>R26</f>
        <v>3.4238297799999997</v>
      </c>
      <c r="T26" s="174">
        <f>R26</f>
        <v>3.4238297799999997</v>
      </c>
      <c r="U26" s="150" t="s">
        <v>489</v>
      </c>
      <c r="V26" s="150" t="s">
        <v>489</v>
      </c>
      <c r="W26" s="150" t="s">
        <v>489</v>
      </c>
      <c r="X26" s="150" t="s">
        <v>489</v>
      </c>
      <c r="Y26" s="150" t="s">
        <v>489</v>
      </c>
      <c r="Z26" s="150" t="s">
        <v>489</v>
      </c>
      <c r="AA26" s="150" t="s">
        <v>489</v>
      </c>
      <c r="AB26" s="150" t="s">
        <v>489</v>
      </c>
      <c r="AC26" s="150" t="s">
        <v>489</v>
      </c>
      <c r="AD26" s="150" t="s">
        <v>489</v>
      </c>
      <c r="AE26" s="150" t="s">
        <v>489</v>
      </c>
      <c r="AF26" s="150" t="s">
        <v>489</v>
      </c>
      <c r="AG26" s="153" t="s">
        <v>504</v>
      </c>
      <c r="AH26" s="150"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70" zoomScaleNormal="90" zoomScaleSheetLayoutView="70" workbookViewId="0">
      <selection activeCell="C11" sqref="C11"/>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29" t="str">
        <f>'1. паспорт местоположение'!$A$5</f>
        <v>Год раскрытия информации: 2021 год</v>
      </c>
      <c r="B5" s="429"/>
      <c r="C5" s="65"/>
      <c r="D5" s="65"/>
      <c r="E5" s="65"/>
      <c r="F5" s="65"/>
      <c r="G5" s="65"/>
      <c r="H5" s="65"/>
    </row>
    <row r="6" spans="1:8" ht="18.75" x14ac:dyDescent="0.3">
      <c r="A6" s="119"/>
      <c r="B6" s="119"/>
      <c r="C6" s="119"/>
      <c r="D6" s="119"/>
      <c r="E6" s="119"/>
      <c r="F6" s="119"/>
      <c r="G6" s="119"/>
      <c r="H6" s="119"/>
    </row>
    <row r="7" spans="1:8" ht="18.75" x14ac:dyDescent="0.25">
      <c r="A7" s="341" t="s">
        <v>10</v>
      </c>
      <c r="B7" s="341"/>
      <c r="C7" s="9"/>
      <c r="D7" s="9"/>
      <c r="E7" s="9"/>
      <c r="F7" s="9"/>
      <c r="G7" s="9"/>
      <c r="H7" s="9"/>
    </row>
    <row r="8" spans="1:8" ht="18.75" x14ac:dyDescent="0.25">
      <c r="A8" s="9"/>
      <c r="B8" s="9"/>
      <c r="C8" s="9"/>
      <c r="D8" s="9"/>
      <c r="E8" s="9"/>
      <c r="F8" s="9"/>
      <c r="G8" s="9"/>
      <c r="H8" s="9"/>
    </row>
    <row r="9" spans="1:8" x14ac:dyDescent="0.25">
      <c r="A9" s="342" t="str">
        <f>'1. паспорт местоположение'!A9:C9</f>
        <v xml:space="preserve">ГУП "Региональные электрические сети "РБ  </v>
      </c>
      <c r="B9" s="342"/>
      <c r="C9" s="6"/>
      <c r="D9" s="6"/>
      <c r="E9" s="6"/>
      <c r="F9" s="6"/>
      <c r="G9" s="6"/>
      <c r="H9" s="6"/>
    </row>
    <row r="10" spans="1:8" x14ac:dyDescent="0.25">
      <c r="A10" s="338" t="s">
        <v>9</v>
      </c>
      <c r="B10" s="338"/>
      <c r="C10" s="4"/>
      <c r="D10" s="4"/>
      <c r="E10" s="4"/>
      <c r="F10" s="4"/>
      <c r="G10" s="4"/>
      <c r="H10" s="4"/>
    </row>
    <row r="11" spans="1:8" ht="18.75" x14ac:dyDescent="0.25">
      <c r="A11" s="9"/>
      <c r="B11" s="9"/>
      <c r="C11" s="9"/>
      <c r="D11" s="9"/>
      <c r="E11" s="9"/>
      <c r="F11" s="9"/>
      <c r="G11" s="9"/>
      <c r="H11" s="9"/>
    </row>
    <row r="12" spans="1:8" ht="24" customHeight="1" x14ac:dyDescent="0.25">
      <c r="A12" s="343" t="str">
        <f>'1. паспорт местоположение'!$A$12</f>
        <v>L_ 20220311</v>
      </c>
      <c r="B12" s="343"/>
      <c r="C12" s="6"/>
      <c r="D12" s="6"/>
      <c r="E12" s="6"/>
      <c r="F12" s="6"/>
      <c r="G12" s="6"/>
      <c r="H12" s="6"/>
    </row>
    <row r="13" spans="1:8" x14ac:dyDescent="0.25">
      <c r="A13" s="338" t="s">
        <v>8</v>
      </c>
      <c r="B13" s="338"/>
      <c r="C13" s="4"/>
      <c r="D13" s="4"/>
      <c r="E13" s="4"/>
      <c r="F13" s="4"/>
      <c r="G13" s="4"/>
      <c r="H13" s="4"/>
    </row>
    <row r="14" spans="1:8" ht="18.75" x14ac:dyDescent="0.25">
      <c r="A14" s="8"/>
      <c r="B14" s="8"/>
      <c r="C14" s="8"/>
      <c r="D14" s="8"/>
      <c r="E14" s="8"/>
      <c r="F14" s="8"/>
      <c r="G14" s="8"/>
      <c r="H14" s="8"/>
    </row>
    <row r="15" spans="1:8" x14ac:dyDescent="0.25">
      <c r="A15" s="342" t="str">
        <f>'1. паспорт местоположение'!$A$15</f>
        <v>Установка приборов учета   410шт.</v>
      </c>
      <c r="B15" s="342"/>
      <c r="C15" s="6"/>
      <c r="D15" s="6"/>
      <c r="E15" s="6"/>
      <c r="F15" s="6"/>
      <c r="G15" s="6"/>
      <c r="H15" s="6"/>
    </row>
    <row r="16" spans="1:8" x14ac:dyDescent="0.25">
      <c r="A16" s="338" t="s">
        <v>7</v>
      </c>
      <c r="B16" s="338"/>
      <c r="C16" s="4"/>
      <c r="D16" s="4"/>
      <c r="E16" s="4"/>
      <c r="F16" s="4"/>
      <c r="G16" s="4"/>
      <c r="H16" s="4"/>
    </row>
    <row r="17" spans="1:2" x14ac:dyDescent="0.25">
      <c r="B17" s="94"/>
    </row>
    <row r="18" spans="1:2" ht="33.75" customHeight="1" x14ac:dyDescent="0.25">
      <c r="A18" s="433" t="s">
        <v>471</v>
      </c>
      <c r="B18" s="434"/>
    </row>
    <row r="19" spans="1:2" x14ac:dyDescent="0.25">
      <c r="B19" s="33"/>
    </row>
    <row r="20" spans="1:2" ht="16.5" thickBot="1" x14ac:dyDescent="0.3">
      <c r="B20" s="95"/>
    </row>
    <row r="21" spans="1:2" ht="16.5" thickBot="1" x14ac:dyDescent="0.3">
      <c r="A21" s="96" t="s">
        <v>342</v>
      </c>
      <c r="B21" s="177" t="str">
        <f>A15</f>
        <v>Установка приборов учета   410шт.</v>
      </c>
    </row>
    <row r="22" spans="1:2" ht="16.5" thickBot="1" x14ac:dyDescent="0.3">
      <c r="A22" s="96" t="s">
        <v>343</v>
      </c>
      <c r="B22" s="176" t="s">
        <v>501</v>
      </c>
    </row>
    <row r="23" spans="1:2" ht="16.5" thickBot="1" x14ac:dyDescent="0.3">
      <c r="A23" s="96" t="s">
        <v>310</v>
      </c>
      <c r="B23" s="140" t="s">
        <v>492</v>
      </c>
    </row>
    <row r="24" spans="1:2" ht="16.5" thickBot="1" x14ac:dyDescent="0.3">
      <c r="A24" s="96" t="s">
        <v>344</v>
      </c>
      <c r="B24" s="97"/>
    </row>
    <row r="25" spans="1:2" ht="16.5" thickBot="1" x14ac:dyDescent="0.3">
      <c r="A25" s="98" t="s">
        <v>345</v>
      </c>
      <c r="B25" s="132">
        <v>2022</v>
      </c>
    </row>
    <row r="26" spans="1:2" ht="16.5" thickBot="1" x14ac:dyDescent="0.3">
      <c r="A26" s="99" t="s">
        <v>346</v>
      </c>
      <c r="B26" s="143" t="s">
        <v>503</v>
      </c>
    </row>
    <row r="27" spans="1:2" ht="16.5" thickBot="1" x14ac:dyDescent="0.3">
      <c r="A27" s="105" t="s">
        <v>490</v>
      </c>
      <c r="B27" s="154">
        <f>'1. паспорт местоположение'!C45*1.2</f>
        <v>4.1085957359999998</v>
      </c>
    </row>
    <row r="28" spans="1:2" ht="16.5" thickBot="1" x14ac:dyDescent="0.3">
      <c r="A28" s="101" t="s">
        <v>347</v>
      </c>
      <c r="B28" s="131" t="s">
        <v>494</v>
      </c>
    </row>
    <row r="29" spans="1:2" ht="29.25" thickBot="1" x14ac:dyDescent="0.3">
      <c r="A29" s="106" t="s">
        <v>348</v>
      </c>
      <c r="B29" s="131" t="s">
        <v>489</v>
      </c>
    </row>
    <row r="30" spans="1:2" ht="29.25" thickBot="1" x14ac:dyDescent="0.3">
      <c r="A30" s="106" t="s">
        <v>349</v>
      </c>
      <c r="B30" s="131" t="s">
        <v>489</v>
      </c>
    </row>
    <row r="31" spans="1:2" ht="16.5" thickBot="1" x14ac:dyDescent="0.3">
      <c r="A31" s="101" t="s">
        <v>350</v>
      </c>
      <c r="B31" s="131" t="s">
        <v>489</v>
      </c>
    </row>
    <row r="32" spans="1:2" ht="29.25" thickBot="1" x14ac:dyDescent="0.3">
      <c r="A32" s="106" t="s">
        <v>351</v>
      </c>
      <c r="B32" s="131" t="s">
        <v>489</v>
      </c>
    </row>
    <row r="33" spans="1:2" ht="16.5" thickBot="1" x14ac:dyDescent="0.3">
      <c r="A33" s="101" t="s">
        <v>352</v>
      </c>
      <c r="B33" s="131" t="s">
        <v>489</v>
      </c>
    </row>
    <row r="34" spans="1:2" ht="16.5" thickBot="1" x14ac:dyDescent="0.3">
      <c r="A34" s="101" t="s">
        <v>353</v>
      </c>
      <c r="B34" s="131" t="s">
        <v>489</v>
      </c>
    </row>
    <row r="35" spans="1:2" ht="16.5" thickBot="1" x14ac:dyDescent="0.3">
      <c r="A35" s="101" t="s">
        <v>354</v>
      </c>
      <c r="B35" s="131" t="s">
        <v>489</v>
      </c>
    </row>
    <row r="36" spans="1:2" ht="16.5" thickBot="1" x14ac:dyDescent="0.3">
      <c r="A36" s="101" t="s">
        <v>355</v>
      </c>
      <c r="B36" s="131" t="s">
        <v>489</v>
      </c>
    </row>
    <row r="37" spans="1:2" ht="29.25" thickBot="1" x14ac:dyDescent="0.3">
      <c r="A37" s="106" t="s">
        <v>356</v>
      </c>
      <c r="B37" s="131" t="s">
        <v>489</v>
      </c>
    </row>
    <row r="38" spans="1:2" ht="16.5" thickBot="1" x14ac:dyDescent="0.3">
      <c r="A38" s="101" t="s">
        <v>352</v>
      </c>
      <c r="B38" s="131" t="s">
        <v>489</v>
      </c>
    </row>
    <row r="39" spans="1:2" ht="16.5" thickBot="1" x14ac:dyDescent="0.3">
      <c r="A39" s="101" t="s">
        <v>353</v>
      </c>
      <c r="B39" s="131" t="s">
        <v>489</v>
      </c>
    </row>
    <row r="40" spans="1:2" ht="16.5" thickBot="1" x14ac:dyDescent="0.3">
      <c r="A40" s="101" t="s">
        <v>354</v>
      </c>
      <c r="B40" s="131" t="s">
        <v>489</v>
      </c>
    </row>
    <row r="41" spans="1:2" ht="16.5" thickBot="1" x14ac:dyDescent="0.3">
      <c r="A41" s="101" t="s">
        <v>355</v>
      </c>
      <c r="B41" s="131" t="s">
        <v>489</v>
      </c>
    </row>
    <row r="42" spans="1:2" ht="29.25" thickBot="1" x14ac:dyDescent="0.3">
      <c r="A42" s="106" t="s">
        <v>357</v>
      </c>
      <c r="B42" s="131" t="s">
        <v>489</v>
      </c>
    </row>
    <row r="43" spans="1:2" ht="16.5" thickBot="1" x14ac:dyDescent="0.3">
      <c r="A43" s="101" t="s">
        <v>352</v>
      </c>
      <c r="B43" s="131" t="s">
        <v>489</v>
      </c>
    </row>
    <row r="44" spans="1:2" ht="16.5" thickBot="1" x14ac:dyDescent="0.3">
      <c r="A44" s="101" t="s">
        <v>353</v>
      </c>
      <c r="B44" s="131" t="s">
        <v>489</v>
      </c>
    </row>
    <row r="45" spans="1:2" ht="16.5" thickBot="1" x14ac:dyDescent="0.3">
      <c r="A45" s="101" t="s">
        <v>354</v>
      </c>
      <c r="B45" s="131" t="s">
        <v>489</v>
      </c>
    </row>
    <row r="46" spans="1:2" ht="16.5" thickBot="1" x14ac:dyDescent="0.3">
      <c r="A46" s="101" t="s">
        <v>355</v>
      </c>
      <c r="B46" s="131" t="s">
        <v>489</v>
      </c>
    </row>
    <row r="47" spans="1:2" ht="29.25" thickBot="1" x14ac:dyDescent="0.3">
      <c r="A47" s="100" t="s">
        <v>358</v>
      </c>
      <c r="B47" s="131" t="s">
        <v>489</v>
      </c>
    </row>
    <row r="48" spans="1:2" ht="16.5" thickBot="1" x14ac:dyDescent="0.3">
      <c r="A48" s="102" t="s">
        <v>350</v>
      </c>
      <c r="B48" s="131" t="s">
        <v>489</v>
      </c>
    </row>
    <row r="49" spans="1:2" ht="16.5" thickBot="1" x14ac:dyDescent="0.3">
      <c r="A49" s="102" t="s">
        <v>359</v>
      </c>
      <c r="B49" s="131" t="s">
        <v>489</v>
      </c>
    </row>
    <row r="50" spans="1:2" ht="16.5" thickBot="1" x14ac:dyDescent="0.3">
      <c r="A50" s="102" t="s">
        <v>360</v>
      </c>
      <c r="B50" s="131" t="s">
        <v>489</v>
      </c>
    </row>
    <row r="51" spans="1:2" ht="16.5" thickBot="1" x14ac:dyDescent="0.3">
      <c r="A51" s="102" t="s">
        <v>361</v>
      </c>
      <c r="B51" s="131" t="s">
        <v>489</v>
      </c>
    </row>
    <row r="52" spans="1:2" ht="16.5" thickBot="1" x14ac:dyDescent="0.3">
      <c r="A52" s="98" t="s">
        <v>362</v>
      </c>
      <c r="B52" s="131" t="s">
        <v>489</v>
      </c>
    </row>
    <row r="53" spans="1:2" ht="16.5" thickBot="1" x14ac:dyDescent="0.3">
      <c r="A53" s="98" t="s">
        <v>363</v>
      </c>
      <c r="B53" s="131" t="s">
        <v>489</v>
      </c>
    </row>
    <row r="54" spans="1:2" ht="16.5" thickBot="1" x14ac:dyDescent="0.3">
      <c r="A54" s="98" t="s">
        <v>364</v>
      </c>
      <c r="B54" s="131" t="s">
        <v>489</v>
      </c>
    </row>
    <row r="55" spans="1:2" ht="16.5" thickBot="1" x14ac:dyDescent="0.3">
      <c r="A55" s="99" t="s">
        <v>365</v>
      </c>
      <c r="B55" s="131" t="s">
        <v>489</v>
      </c>
    </row>
    <row r="56" spans="1:2" x14ac:dyDescent="0.25">
      <c r="A56" s="100" t="s">
        <v>366</v>
      </c>
      <c r="B56" s="430" t="s">
        <v>515</v>
      </c>
    </row>
    <row r="57" spans="1:2" x14ac:dyDescent="0.25">
      <c r="A57" s="103" t="s">
        <v>367</v>
      </c>
      <c r="B57" s="431"/>
    </row>
    <row r="58" spans="1:2" x14ac:dyDescent="0.25">
      <c r="A58" s="103" t="s">
        <v>368</v>
      </c>
      <c r="B58" s="431"/>
    </row>
    <row r="59" spans="1:2" x14ac:dyDescent="0.25">
      <c r="A59" s="103" t="s">
        <v>369</v>
      </c>
      <c r="B59" s="431"/>
    </row>
    <row r="60" spans="1:2" x14ac:dyDescent="0.25">
      <c r="A60" s="103" t="s">
        <v>370</v>
      </c>
      <c r="B60" s="431"/>
    </row>
    <row r="61" spans="1:2" ht="16.5" thickBot="1" x14ac:dyDescent="0.3">
      <c r="A61" s="104" t="s">
        <v>371</v>
      </c>
      <c r="B61" s="432"/>
    </row>
    <row r="62" spans="1:2" ht="30.75" thickBot="1" x14ac:dyDescent="0.3">
      <c r="A62" s="102" t="s">
        <v>372</v>
      </c>
      <c r="B62" s="131" t="s">
        <v>489</v>
      </c>
    </row>
    <row r="63" spans="1:2" ht="29.25" thickBot="1" x14ac:dyDescent="0.3">
      <c r="A63" s="98" t="s">
        <v>373</v>
      </c>
      <c r="B63" s="131" t="s">
        <v>489</v>
      </c>
    </row>
    <row r="64" spans="1:2" ht="16.5" thickBot="1" x14ac:dyDescent="0.3">
      <c r="A64" s="102" t="s">
        <v>350</v>
      </c>
      <c r="B64" s="131" t="s">
        <v>489</v>
      </c>
    </row>
    <row r="65" spans="1:2" ht="16.5" thickBot="1" x14ac:dyDescent="0.3">
      <c r="A65" s="102" t="s">
        <v>374</v>
      </c>
      <c r="B65" s="131" t="s">
        <v>489</v>
      </c>
    </row>
    <row r="66" spans="1:2" ht="16.5" thickBot="1" x14ac:dyDescent="0.3">
      <c r="A66" s="102" t="s">
        <v>375</v>
      </c>
      <c r="B66" s="131" t="s">
        <v>489</v>
      </c>
    </row>
    <row r="67" spans="1:2" ht="16.5" thickBot="1" x14ac:dyDescent="0.3">
      <c r="A67" s="108" t="s">
        <v>376</v>
      </c>
      <c r="B67" s="142" t="s">
        <v>527</v>
      </c>
    </row>
    <row r="68" spans="1:2" ht="16.5" thickBot="1" x14ac:dyDescent="0.3">
      <c r="A68" s="98" t="s">
        <v>377</v>
      </c>
      <c r="B68" s="131" t="s">
        <v>489</v>
      </c>
    </row>
    <row r="69" spans="1:2" ht="16.5" thickBot="1" x14ac:dyDescent="0.3">
      <c r="A69" s="103" t="s">
        <v>378</v>
      </c>
      <c r="B69" s="131" t="s">
        <v>489</v>
      </c>
    </row>
    <row r="70" spans="1:2" ht="16.5" thickBot="1" x14ac:dyDescent="0.3">
      <c r="A70" s="103" t="s">
        <v>379</v>
      </c>
      <c r="B70" s="131" t="s">
        <v>489</v>
      </c>
    </row>
    <row r="71" spans="1:2" ht="16.5" thickBot="1" x14ac:dyDescent="0.3">
      <c r="A71" s="103" t="s">
        <v>380</v>
      </c>
      <c r="B71" s="131" t="s">
        <v>489</v>
      </c>
    </row>
    <row r="72" spans="1:2" ht="29.25" thickBot="1" x14ac:dyDescent="0.3">
      <c r="A72" s="109" t="s">
        <v>381</v>
      </c>
      <c r="B72" s="107" t="s">
        <v>502</v>
      </c>
    </row>
    <row r="73" spans="1:2" ht="28.5" x14ac:dyDescent="0.25">
      <c r="A73" s="100" t="s">
        <v>382</v>
      </c>
      <c r="B73" s="430" t="s">
        <v>383</v>
      </c>
    </row>
    <row r="74" spans="1:2" x14ac:dyDescent="0.25">
      <c r="A74" s="103" t="s">
        <v>384</v>
      </c>
      <c r="B74" s="431"/>
    </row>
    <row r="75" spans="1:2" x14ac:dyDescent="0.25">
      <c r="A75" s="103" t="s">
        <v>385</v>
      </c>
      <c r="B75" s="431"/>
    </row>
    <row r="76" spans="1:2" x14ac:dyDescent="0.25">
      <c r="A76" s="103" t="s">
        <v>386</v>
      </c>
      <c r="B76" s="431"/>
    </row>
    <row r="77" spans="1:2" x14ac:dyDescent="0.25">
      <c r="A77" s="103" t="s">
        <v>387</v>
      </c>
      <c r="B77" s="431"/>
    </row>
    <row r="78" spans="1:2" ht="16.5" thickBot="1" x14ac:dyDescent="0.3">
      <c r="A78" s="110" t="s">
        <v>388</v>
      </c>
      <c r="B78" s="432"/>
    </row>
    <row r="81" spans="1:2" x14ac:dyDescent="0.25">
      <c r="A81" s="111"/>
      <c r="B81" s="112"/>
    </row>
    <row r="82" spans="1:2" x14ac:dyDescent="0.25">
      <c r="B82" s="113"/>
    </row>
    <row r="83" spans="1:2" x14ac:dyDescent="0.25">
      <c r="B83" s="11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235"/>
  <sheetViews>
    <sheetView workbookViewId="0">
      <selection activeCell="R11" sqref="R11"/>
    </sheetView>
  </sheetViews>
  <sheetFormatPr defaultColWidth="9.140625" defaultRowHeight="15" x14ac:dyDescent="0.25"/>
  <cols>
    <col min="1" max="1" width="9.140625" style="202"/>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7.42578125" style="180" customWidth="1"/>
    <col min="14" max="14" width="9.7109375" style="180" customWidth="1"/>
    <col min="15" max="15" width="14.5703125" style="180" hidden="1" customWidth="1"/>
    <col min="16" max="16" width="9.140625" style="180"/>
    <col min="17" max="25" width="9.140625" style="284"/>
    <col min="26" max="26" width="50.140625" style="186" hidden="1" customWidth="1"/>
    <col min="27" max="27" width="43.85546875" style="186" hidden="1" customWidth="1"/>
    <col min="28" max="28" width="101.140625" style="186" hidden="1" customWidth="1"/>
    <col min="29" max="33" width="140.85546875" style="186" hidden="1" customWidth="1"/>
    <col min="34" max="34" width="34.140625" style="186" hidden="1" customWidth="1"/>
    <col min="35" max="35" width="111.5703125" style="186" hidden="1" customWidth="1"/>
    <col min="36" max="39" width="34.140625" style="186" hidden="1" customWidth="1"/>
    <col min="40" max="41" width="111.5703125" style="186" hidden="1" customWidth="1"/>
    <col min="42" max="45" width="84.42578125" style="186" hidden="1" customWidth="1"/>
    <col min="46" max="16384" width="9.140625" style="180"/>
  </cols>
  <sheetData>
    <row r="1" spans="1:30" s="180" customFormat="1" ht="11.25" x14ac:dyDescent="0.2">
      <c r="A1" s="178"/>
      <c r="B1" s="178"/>
      <c r="C1" s="178"/>
      <c r="D1" s="178"/>
      <c r="E1" s="178"/>
      <c r="F1" s="178"/>
      <c r="G1" s="178"/>
      <c r="H1" s="178"/>
      <c r="I1" s="178"/>
      <c r="J1" s="178"/>
      <c r="K1" s="178"/>
      <c r="L1" s="178"/>
      <c r="M1" s="178"/>
      <c r="N1" s="179" t="s">
        <v>531</v>
      </c>
    </row>
    <row r="2" spans="1:30" s="180" customFormat="1" ht="11.25" x14ac:dyDescent="0.2">
      <c r="A2" s="178"/>
      <c r="B2" s="178"/>
      <c r="C2" s="178"/>
      <c r="D2" s="178"/>
      <c r="E2" s="178"/>
      <c r="F2" s="178"/>
      <c r="G2" s="178"/>
      <c r="H2" s="178"/>
      <c r="I2" s="178"/>
      <c r="J2" s="178"/>
      <c r="K2" s="178"/>
      <c r="L2" s="178"/>
      <c r="M2" s="178"/>
      <c r="N2" s="179" t="s">
        <v>532</v>
      </c>
    </row>
    <row r="3" spans="1:30" s="180" customFormat="1" ht="8.25" customHeight="1" x14ac:dyDescent="0.2">
      <c r="A3" s="178"/>
      <c r="B3" s="178"/>
      <c r="C3" s="178"/>
      <c r="D3" s="178"/>
      <c r="E3" s="178"/>
      <c r="F3" s="178"/>
      <c r="G3" s="178"/>
      <c r="H3" s="178"/>
      <c r="I3" s="178"/>
      <c r="J3" s="178"/>
      <c r="K3" s="178"/>
      <c r="L3" s="178"/>
      <c r="M3" s="178"/>
      <c r="N3" s="179"/>
    </row>
    <row r="4" spans="1:30" s="180" customFormat="1" ht="14.25" customHeight="1" x14ac:dyDescent="0.2">
      <c r="A4" s="462" t="s">
        <v>533</v>
      </c>
      <c r="B4" s="462"/>
      <c r="C4" s="462"/>
      <c r="D4" s="181"/>
      <c r="E4" s="182"/>
      <c r="F4" s="182"/>
      <c r="G4" s="182"/>
      <c r="H4" s="182"/>
      <c r="I4" s="182"/>
      <c r="J4" s="182"/>
      <c r="K4" s="462" t="s">
        <v>534</v>
      </c>
      <c r="L4" s="462"/>
      <c r="M4" s="462"/>
      <c r="N4" s="462"/>
    </row>
    <row r="5" spans="1:30" s="180" customFormat="1" ht="12" customHeight="1" x14ac:dyDescent="0.2">
      <c r="A5" s="463" t="s">
        <v>535</v>
      </c>
      <c r="B5" s="463"/>
      <c r="C5" s="183"/>
      <c r="D5" s="183"/>
      <c r="E5" s="184"/>
      <c r="F5" s="182"/>
      <c r="G5" s="182"/>
      <c r="H5" s="182"/>
      <c r="I5" s="182"/>
      <c r="J5" s="185"/>
      <c r="K5" s="464" t="s">
        <v>536</v>
      </c>
      <c r="L5" s="464"/>
      <c r="M5" s="464"/>
      <c r="N5" s="464"/>
    </row>
    <row r="6" spans="1:30" s="180" customFormat="1" ht="11.25" x14ac:dyDescent="0.2">
      <c r="A6" s="464" t="s">
        <v>537</v>
      </c>
      <c r="B6" s="464"/>
      <c r="C6" s="464"/>
      <c r="D6" s="185"/>
      <c r="E6" s="182"/>
      <c r="F6" s="182"/>
      <c r="G6" s="182"/>
      <c r="H6" s="182"/>
      <c r="I6" s="182"/>
      <c r="J6" s="185"/>
      <c r="K6" s="464" t="s">
        <v>537</v>
      </c>
      <c r="L6" s="464"/>
      <c r="M6" s="464"/>
      <c r="N6" s="464"/>
      <c r="Z6" s="186" t="s">
        <v>538</v>
      </c>
      <c r="AA6" s="186" t="s">
        <v>538</v>
      </c>
    </row>
    <row r="7" spans="1:30" s="180" customFormat="1" ht="17.25" customHeight="1" x14ac:dyDescent="0.2">
      <c r="A7" s="187"/>
      <c r="B7" s="188" t="s">
        <v>539</v>
      </c>
      <c r="C7" s="184"/>
      <c r="D7" s="184"/>
      <c r="E7" s="182"/>
      <c r="F7" s="182"/>
      <c r="G7" s="182"/>
      <c r="H7" s="182"/>
      <c r="I7" s="182"/>
      <c r="J7" s="182"/>
      <c r="K7" s="189"/>
      <c r="L7" s="182"/>
      <c r="M7" s="456" t="s">
        <v>540</v>
      </c>
      <c r="N7" s="456"/>
    </row>
    <row r="8" spans="1:30" s="180" customFormat="1" ht="16.5" customHeight="1" x14ac:dyDescent="0.2">
      <c r="A8" s="182" t="s">
        <v>541</v>
      </c>
      <c r="B8" s="183"/>
      <c r="C8" s="183"/>
      <c r="D8" s="183"/>
      <c r="E8" s="182"/>
      <c r="F8" s="182"/>
      <c r="G8" s="182"/>
      <c r="H8" s="182"/>
      <c r="I8" s="182"/>
      <c r="J8" s="182"/>
      <c r="K8" s="457" t="s">
        <v>542</v>
      </c>
      <c r="L8" s="457"/>
      <c r="M8" s="458"/>
      <c r="N8" s="458"/>
    </row>
    <row r="9" spans="1:30" s="180" customFormat="1" ht="15.75" customHeight="1" x14ac:dyDescent="0.2">
      <c r="A9" s="190"/>
      <c r="B9" s="190"/>
      <c r="C9" s="190"/>
      <c r="D9" s="190"/>
      <c r="E9" s="190"/>
      <c r="F9" s="191"/>
      <c r="G9" s="190"/>
      <c r="H9" s="190"/>
      <c r="I9" s="190"/>
      <c r="J9" s="190"/>
      <c r="K9" s="190"/>
      <c r="L9" s="190"/>
      <c r="M9" s="190"/>
      <c r="N9" s="190"/>
    </row>
    <row r="10" spans="1:30" s="180" customFormat="1" ht="56.25" customHeight="1" x14ac:dyDescent="0.2">
      <c r="A10" s="192" t="s">
        <v>543</v>
      </c>
      <c r="B10" s="193"/>
      <c r="C10" s="190"/>
      <c r="D10" s="459" t="s">
        <v>544</v>
      </c>
      <c r="E10" s="459"/>
      <c r="F10" s="459"/>
      <c r="G10" s="459"/>
      <c r="H10" s="459"/>
      <c r="I10" s="459"/>
      <c r="J10" s="459"/>
      <c r="K10" s="459"/>
      <c r="L10" s="459"/>
      <c r="M10" s="459"/>
      <c r="N10" s="459"/>
      <c r="AB10" s="186" t="s">
        <v>545</v>
      </c>
    </row>
    <row r="11" spans="1:30" s="180" customFormat="1" ht="15" customHeight="1" x14ac:dyDescent="0.2">
      <c r="A11" s="194" t="s">
        <v>546</v>
      </c>
      <c r="B11" s="190"/>
      <c r="C11" s="190"/>
      <c r="D11" s="195" t="s">
        <v>547</v>
      </c>
      <c r="E11" s="195"/>
      <c r="F11" s="196"/>
      <c r="G11" s="196"/>
      <c r="H11" s="196"/>
      <c r="I11" s="196"/>
      <c r="J11" s="196"/>
      <c r="K11" s="196"/>
      <c r="L11" s="196"/>
      <c r="M11" s="196"/>
      <c r="N11" s="196"/>
    </row>
    <row r="12" spans="1:30" s="180" customFormat="1" ht="8.25" customHeight="1" x14ac:dyDescent="0.2">
      <c r="A12" s="197"/>
      <c r="B12" s="198"/>
      <c r="C12" s="198"/>
      <c r="D12" s="198"/>
      <c r="E12" s="198"/>
      <c r="F12" s="199"/>
      <c r="G12" s="199"/>
      <c r="H12" s="199"/>
      <c r="I12" s="199"/>
      <c r="J12" s="199"/>
      <c r="K12" s="199"/>
      <c r="L12" s="199"/>
      <c r="M12" s="199"/>
      <c r="N12" s="199"/>
    </row>
    <row r="13" spans="1:30" s="180" customFormat="1" ht="11.25" x14ac:dyDescent="0.2">
      <c r="A13" s="460"/>
      <c r="B13" s="460"/>
      <c r="C13" s="460"/>
      <c r="D13" s="460"/>
      <c r="E13" s="460"/>
      <c r="F13" s="460"/>
      <c r="G13" s="460"/>
      <c r="H13" s="460"/>
      <c r="I13" s="460"/>
      <c r="J13" s="460"/>
      <c r="K13" s="460"/>
      <c r="L13" s="460"/>
      <c r="M13" s="460"/>
      <c r="N13" s="460"/>
      <c r="AC13" s="186" t="s">
        <v>538</v>
      </c>
    </row>
    <row r="14" spans="1:30" s="180" customFormat="1" ht="11.25" x14ac:dyDescent="0.2">
      <c r="A14" s="461" t="s">
        <v>548</v>
      </c>
      <c r="B14" s="461"/>
      <c r="C14" s="461"/>
      <c r="D14" s="461"/>
      <c r="E14" s="461"/>
      <c r="F14" s="461"/>
      <c r="G14" s="461"/>
      <c r="H14" s="461"/>
      <c r="I14" s="461"/>
      <c r="J14" s="461"/>
      <c r="K14" s="461"/>
      <c r="L14" s="461"/>
      <c r="M14" s="461"/>
      <c r="N14" s="461"/>
    </row>
    <row r="15" spans="1:30" s="180" customFormat="1" ht="8.25" customHeight="1" x14ac:dyDescent="0.2">
      <c r="A15" s="200"/>
      <c r="B15" s="200"/>
      <c r="C15" s="200"/>
      <c r="D15" s="200"/>
      <c r="E15" s="200"/>
      <c r="F15" s="200"/>
      <c r="G15" s="200"/>
      <c r="H15" s="200"/>
      <c r="I15" s="200"/>
      <c r="J15" s="200"/>
      <c r="K15" s="200"/>
      <c r="L15" s="200"/>
      <c r="M15" s="200"/>
      <c r="N15" s="200"/>
    </row>
    <row r="16" spans="1:30" s="180" customFormat="1" ht="11.25" x14ac:dyDescent="0.2">
      <c r="A16" s="460"/>
      <c r="B16" s="460"/>
      <c r="C16" s="460"/>
      <c r="D16" s="460"/>
      <c r="E16" s="460"/>
      <c r="F16" s="460"/>
      <c r="G16" s="460"/>
      <c r="H16" s="460"/>
      <c r="I16" s="460"/>
      <c r="J16" s="460"/>
      <c r="K16" s="460"/>
      <c r="L16" s="460"/>
      <c r="M16" s="460"/>
      <c r="N16" s="460"/>
      <c r="AD16" s="186" t="s">
        <v>538</v>
      </c>
    </row>
    <row r="17" spans="1:31" s="180" customFormat="1" ht="11.25" x14ac:dyDescent="0.2">
      <c r="A17" s="461" t="s">
        <v>549</v>
      </c>
      <c r="B17" s="461"/>
      <c r="C17" s="461"/>
      <c r="D17" s="461"/>
      <c r="E17" s="461"/>
      <c r="F17" s="461"/>
      <c r="G17" s="461"/>
      <c r="H17" s="461"/>
      <c r="I17" s="461"/>
      <c r="J17" s="461"/>
      <c r="K17" s="461"/>
      <c r="L17" s="461"/>
      <c r="M17" s="461"/>
      <c r="N17" s="461"/>
    </row>
    <row r="18" spans="1:31" s="180" customFormat="1" ht="24" customHeight="1" x14ac:dyDescent="0.3">
      <c r="A18" s="465" t="s">
        <v>550</v>
      </c>
      <c r="B18" s="465"/>
      <c r="C18" s="465"/>
      <c r="D18" s="465"/>
      <c r="E18" s="465"/>
      <c r="F18" s="465"/>
      <c r="G18" s="465"/>
      <c r="H18" s="465"/>
      <c r="I18" s="465"/>
      <c r="J18" s="465"/>
      <c r="K18" s="465"/>
      <c r="L18" s="465"/>
      <c r="M18" s="465"/>
      <c r="N18" s="465"/>
    </row>
    <row r="19" spans="1:31" s="180" customFormat="1" ht="8.25" customHeight="1" x14ac:dyDescent="0.3">
      <c r="A19" s="201"/>
      <c r="B19" s="201"/>
      <c r="C19" s="201"/>
      <c r="D19" s="201"/>
      <c r="E19" s="201"/>
      <c r="F19" s="201"/>
      <c r="G19" s="201"/>
      <c r="H19" s="201"/>
      <c r="I19" s="201"/>
      <c r="J19" s="201"/>
      <c r="K19" s="201"/>
      <c r="L19" s="201"/>
      <c r="M19" s="201"/>
      <c r="N19" s="201"/>
    </row>
    <row r="20" spans="1:31" s="180" customFormat="1" ht="11.25" customHeight="1" x14ac:dyDescent="0.2">
      <c r="A20" s="466" t="s">
        <v>551</v>
      </c>
      <c r="B20" s="466"/>
      <c r="C20" s="466"/>
      <c r="D20" s="466"/>
      <c r="E20" s="466"/>
      <c r="F20" s="466"/>
      <c r="G20" s="466"/>
      <c r="H20" s="466"/>
      <c r="I20" s="466"/>
      <c r="J20" s="466"/>
      <c r="K20" s="466"/>
      <c r="L20" s="466"/>
      <c r="M20" s="466"/>
      <c r="N20" s="466"/>
      <c r="AE20" s="186" t="s">
        <v>552</v>
      </c>
    </row>
    <row r="21" spans="1:31" s="180" customFormat="1" ht="13.5" customHeight="1" x14ac:dyDescent="0.2">
      <c r="A21" s="453" t="s">
        <v>553</v>
      </c>
      <c r="B21" s="453"/>
      <c r="C21" s="453"/>
      <c r="D21" s="453"/>
      <c r="E21" s="453"/>
      <c r="F21" s="453"/>
      <c r="G21" s="453"/>
      <c r="H21" s="453"/>
      <c r="I21" s="453"/>
      <c r="J21" s="453"/>
      <c r="K21" s="453"/>
      <c r="L21" s="453"/>
      <c r="M21" s="453"/>
      <c r="N21" s="453"/>
    </row>
    <row r="22" spans="1:31" s="180" customFormat="1" ht="15" customHeight="1" x14ac:dyDescent="0.2">
      <c r="A22" s="202" t="s">
        <v>554</v>
      </c>
      <c r="B22" s="203" t="s">
        <v>555</v>
      </c>
      <c r="C22" s="180" t="s">
        <v>556</v>
      </c>
      <c r="F22" s="186"/>
      <c r="G22" s="186"/>
      <c r="H22" s="186"/>
      <c r="I22" s="186"/>
      <c r="J22" s="186"/>
      <c r="K22" s="186"/>
      <c r="L22" s="186"/>
      <c r="M22" s="186"/>
      <c r="N22" s="186"/>
    </row>
    <row r="23" spans="1:31" s="180" customFormat="1" ht="18" customHeight="1" x14ac:dyDescent="0.2">
      <c r="A23" s="202" t="s">
        <v>557</v>
      </c>
      <c r="B23" s="454"/>
      <c r="C23" s="454"/>
      <c r="D23" s="454"/>
      <c r="E23" s="454"/>
      <c r="F23" s="454"/>
      <c r="G23" s="186"/>
      <c r="H23" s="186"/>
      <c r="I23" s="186"/>
      <c r="J23" s="186"/>
      <c r="K23" s="186"/>
      <c r="L23" s="186"/>
      <c r="M23" s="186"/>
      <c r="N23" s="186"/>
    </row>
    <row r="24" spans="1:31" s="180" customFormat="1" ht="11.25" x14ac:dyDescent="0.2">
      <c r="B24" s="455" t="s">
        <v>558</v>
      </c>
      <c r="C24" s="455"/>
      <c r="D24" s="455"/>
      <c r="E24" s="455"/>
      <c r="F24" s="455"/>
      <c r="G24" s="204"/>
      <c r="H24" s="204"/>
      <c r="I24" s="204"/>
      <c r="J24" s="204"/>
      <c r="K24" s="204"/>
      <c r="L24" s="204"/>
      <c r="M24" s="205"/>
      <c r="N24" s="204"/>
    </row>
    <row r="25" spans="1:31" s="180" customFormat="1" ht="9.75" customHeight="1" x14ac:dyDescent="0.2">
      <c r="D25" s="206"/>
      <c r="E25" s="206"/>
      <c r="F25" s="206"/>
      <c r="G25" s="206"/>
      <c r="H25" s="206"/>
      <c r="I25" s="206"/>
      <c r="J25" s="206"/>
      <c r="K25" s="206"/>
      <c r="L25" s="206"/>
      <c r="M25" s="204"/>
      <c r="N25" s="204"/>
    </row>
    <row r="26" spans="1:31" s="180" customFormat="1" ht="11.25" x14ac:dyDescent="0.2">
      <c r="A26" s="207" t="s">
        <v>559</v>
      </c>
      <c r="D26" s="208"/>
      <c r="F26" s="209"/>
      <c r="G26" s="209"/>
      <c r="H26" s="209"/>
      <c r="I26" s="209"/>
      <c r="J26" s="209"/>
      <c r="K26" s="209"/>
      <c r="L26" s="209"/>
      <c r="M26" s="209"/>
      <c r="N26" s="209"/>
    </row>
    <row r="27" spans="1:31" s="180" customFormat="1" ht="9.75" customHeight="1" x14ac:dyDescent="0.2">
      <c r="D27" s="209"/>
      <c r="E27" s="209"/>
      <c r="F27" s="209"/>
      <c r="G27" s="209"/>
      <c r="H27" s="209"/>
      <c r="I27" s="209"/>
      <c r="J27" s="209"/>
      <c r="K27" s="209"/>
      <c r="L27" s="209"/>
      <c r="M27" s="209"/>
      <c r="N27" s="209"/>
    </row>
    <row r="28" spans="1:31" s="180" customFormat="1" ht="12.75" customHeight="1" x14ac:dyDescent="0.2">
      <c r="A28" s="207" t="s">
        <v>560</v>
      </c>
      <c r="C28" s="210">
        <v>3423.83</v>
      </c>
      <c r="D28" s="211" t="s">
        <v>561</v>
      </c>
      <c r="E28" s="212" t="s">
        <v>562</v>
      </c>
      <c r="L28" s="213"/>
      <c r="M28" s="213"/>
    </row>
    <row r="29" spans="1:31" s="180" customFormat="1" ht="12.75" customHeight="1" x14ac:dyDescent="0.2">
      <c r="B29" s="180" t="s">
        <v>563</v>
      </c>
      <c r="C29" s="214"/>
      <c r="D29" s="215"/>
      <c r="E29" s="212"/>
    </row>
    <row r="30" spans="1:31" s="180" customFormat="1" ht="12.75" customHeight="1" x14ac:dyDescent="0.2">
      <c r="B30" s="180" t="s">
        <v>564</v>
      </c>
      <c r="C30" s="210">
        <v>347.2</v>
      </c>
      <c r="D30" s="211" t="s">
        <v>565</v>
      </c>
      <c r="E30" s="212" t="s">
        <v>562</v>
      </c>
      <c r="G30" s="180" t="s">
        <v>566</v>
      </c>
      <c r="L30" s="210">
        <v>615.54</v>
      </c>
      <c r="M30" s="211" t="s">
        <v>567</v>
      </c>
      <c r="N30" s="212" t="s">
        <v>562</v>
      </c>
    </row>
    <row r="31" spans="1:31" s="180" customFormat="1" ht="12.75" customHeight="1" x14ac:dyDescent="0.2">
      <c r="B31" s="180" t="s">
        <v>568</v>
      </c>
      <c r="C31" s="210">
        <v>1830.92</v>
      </c>
      <c r="D31" s="216" t="s">
        <v>569</v>
      </c>
      <c r="E31" s="212" t="s">
        <v>562</v>
      </c>
      <c r="G31" s="180" t="s">
        <v>570</v>
      </c>
      <c r="L31" s="450">
        <v>2612.1999999999998</v>
      </c>
      <c r="M31" s="450"/>
      <c r="N31" s="212" t="s">
        <v>571</v>
      </c>
    </row>
    <row r="32" spans="1:31" s="180" customFormat="1" ht="12.75" customHeight="1" x14ac:dyDescent="0.2">
      <c r="B32" s="180" t="s">
        <v>572</v>
      </c>
      <c r="C32" s="210">
        <v>1245.71</v>
      </c>
      <c r="D32" s="216" t="s">
        <v>573</v>
      </c>
      <c r="E32" s="212" t="s">
        <v>562</v>
      </c>
      <c r="G32" s="180" t="s">
        <v>574</v>
      </c>
      <c r="L32" s="450">
        <v>248.81</v>
      </c>
      <c r="M32" s="450"/>
      <c r="N32" s="212" t="s">
        <v>571</v>
      </c>
    </row>
    <row r="33" spans="1:37" s="180" customFormat="1" ht="12.75" customHeight="1" x14ac:dyDescent="0.2">
      <c r="B33" s="180" t="s">
        <v>575</v>
      </c>
      <c r="C33" s="210">
        <v>0</v>
      </c>
      <c r="D33" s="211" t="s">
        <v>576</v>
      </c>
      <c r="E33" s="212" t="s">
        <v>562</v>
      </c>
      <c r="G33" s="180" t="s">
        <v>577</v>
      </c>
      <c r="L33" s="451"/>
      <c r="M33" s="451"/>
    </row>
    <row r="34" spans="1:37" s="180" customFormat="1" ht="9.75" customHeight="1" x14ac:dyDescent="0.2">
      <c r="A34" s="217"/>
    </row>
    <row r="35" spans="1:37" s="180" customFormat="1" ht="36" customHeight="1" x14ac:dyDescent="0.2">
      <c r="A35" s="452" t="s">
        <v>578</v>
      </c>
      <c r="B35" s="448" t="s">
        <v>579</v>
      </c>
      <c r="C35" s="448" t="s">
        <v>580</v>
      </c>
      <c r="D35" s="448"/>
      <c r="E35" s="448"/>
      <c r="F35" s="448" t="s">
        <v>581</v>
      </c>
      <c r="G35" s="448" t="s">
        <v>24</v>
      </c>
      <c r="H35" s="448"/>
      <c r="I35" s="448"/>
      <c r="J35" s="448" t="s">
        <v>582</v>
      </c>
      <c r="K35" s="448"/>
      <c r="L35" s="448"/>
      <c r="M35" s="448" t="s">
        <v>583</v>
      </c>
      <c r="N35" s="448" t="s">
        <v>584</v>
      </c>
    </row>
    <row r="36" spans="1:37" s="180" customFormat="1" ht="36.75" customHeight="1" x14ac:dyDescent="0.2">
      <c r="A36" s="452"/>
      <c r="B36" s="448"/>
      <c r="C36" s="448"/>
      <c r="D36" s="448"/>
      <c r="E36" s="448"/>
      <c r="F36" s="448"/>
      <c r="G36" s="448"/>
      <c r="H36" s="448"/>
      <c r="I36" s="448"/>
      <c r="J36" s="448"/>
      <c r="K36" s="448"/>
      <c r="L36" s="448"/>
      <c r="M36" s="448"/>
      <c r="N36" s="448"/>
    </row>
    <row r="37" spans="1:37" s="180" customFormat="1" ht="45" x14ac:dyDescent="0.2">
      <c r="A37" s="452"/>
      <c r="B37" s="448"/>
      <c r="C37" s="448"/>
      <c r="D37" s="448"/>
      <c r="E37" s="448"/>
      <c r="F37" s="448"/>
      <c r="G37" s="218" t="s">
        <v>585</v>
      </c>
      <c r="H37" s="218" t="s">
        <v>586</v>
      </c>
      <c r="I37" s="218" t="s">
        <v>587</v>
      </c>
      <c r="J37" s="218" t="s">
        <v>585</v>
      </c>
      <c r="K37" s="218" t="s">
        <v>586</v>
      </c>
      <c r="L37" s="218" t="s">
        <v>588</v>
      </c>
      <c r="M37" s="448"/>
      <c r="N37" s="448"/>
    </row>
    <row r="38" spans="1:37" s="180" customFormat="1" ht="11.25" x14ac:dyDescent="0.2">
      <c r="A38" s="219">
        <v>1</v>
      </c>
      <c r="B38" s="220">
        <v>2</v>
      </c>
      <c r="C38" s="449">
        <v>3</v>
      </c>
      <c r="D38" s="449"/>
      <c r="E38" s="449"/>
      <c r="F38" s="220">
        <v>4</v>
      </c>
      <c r="G38" s="220">
        <v>5</v>
      </c>
      <c r="H38" s="220">
        <v>6</v>
      </c>
      <c r="I38" s="220">
        <v>7</v>
      </c>
      <c r="J38" s="220">
        <v>8</v>
      </c>
      <c r="K38" s="220">
        <v>9</v>
      </c>
      <c r="L38" s="220">
        <v>10</v>
      </c>
      <c r="M38" s="220">
        <v>11</v>
      </c>
      <c r="N38" s="220">
        <v>12</v>
      </c>
    </row>
    <row r="39" spans="1:37" s="180" customFormat="1" ht="12" x14ac:dyDescent="0.2">
      <c r="A39" s="439" t="s">
        <v>589</v>
      </c>
      <c r="B39" s="440"/>
      <c r="C39" s="440"/>
      <c r="D39" s="440"/>
      <c r="E39" s="440"/>
      <c r="F39" s="440"/>
      <c r="G39" s="440"/>
      <c r="H39" s="440"/>
      <c r="I39" s="440"/>
      <c r="J39" s="440"/>
      <c r="K39" s="440"/>
      <c r="L39" s="440"/>
      <c r="M39" s="440"/>
      <c r="N39" s="441"/>
      <c r="AF39" s="221" t="s">
        <v>589</v>
      </c>
    </row>
    <row r="40" spans="1:37" s="180" customFormat="1" ht="12" x14ac:dyDescent="0.2">
      <c r="A40" s="445" t="s">
        <v>590</v>
      </c>
      <c r="B40" s="446"/>
      <c r="C40" s="446"/>
      <c r="D40" s="446"/>
      <c r="E40" s="446"/>
      <c r="F40" s="446"/>
      <c r="G40" s="446"/>
      <c r="H40" s="446"/>
      <c r="I40" s="446"/>
      <c r="J40" s="446"/>
      <c r="K40" s="446"/>
      <c r="L40" s="446"/>
      <c r="M40" s="446"/>
      <c r="N40" s="447"/>
      <c r="AF40" s="221"/>
      <c r="AG40" s="222" t="s">
        <v>590</v>
      </c>
    </row>
    <row r="41" spans="1:37" s="180" customFormat="1" ht="32.25" x14ac:dyDescent="0.2">
      <c r="A41" s="223" t="s">
        <v>65</v>
      </c>
      <c r="B41" s="224" t="s">
        <v>591</v>
      </c>
      <c r="C41" s="442" t="s">
        <v>592</v>
      </c>
      <c r="D41" s="442"/>
      <c r="E41" s="442"/>
      <c r="F41" s="225" t="s">
        <v>593</v>
      </c>
      <c r="G41" s="225"/>
      <c r="H41" s="225"/>
      <c r="I41" s="226">
        <v>300</v>
      </c>
      <c r="J41" s="227"/>
      <c r="K41" s="225"/>
      <c r="L41" s="227"/>
      <c r="M41" s="225"/>
      <c r="N41" s="228"/>
      <c r="AF41" s="221"/>
      <c r="AG41" s="222"/>
      <c r="AH41" s="222" t="s">
        <v>592</v>
      </c>
    </row>
    <row r="42" spans="1:37" s="180" customFormat="1" ht="33.75" x14ac:dyDescent="0.2">
      <c r="A42" s="229"/>
      <c r="B42" s="230" t="s">
        <v>594</v>
      </c>
      <c r="C42" s="438" t="s">
        <v>595</v>
      </c>
      <c r="D42" s="438"/>
      <c r="E42" s="438"/>
      <c r="F42" s="438"/>
      <c r="G42" s="438"/>
      <c r="H42" s="438"/>
      <c r="I42" s="438"/>
      <c r="J42" s="438"/>
      <c r="K42" s="438"/>
      <c r="L42" s="438"/>
      <c r="M42" s="438"/>
      <c r="N42" s="443"/>
      <c r="AF42" s="221"/>
      <c r="AG42" s="222"/>
      <c r="AH42" s="222"/>
      <c r="AI42" s="186" t="s">
        <v>595</v>
      </c>
    </row>
    <row r="43" spans="1:37" s="180" customFormat="1" ht="22.5" x14ac:dyDescent="0.2">
      <c r="A43" s="229"/>
      <c r="B43" s="230" t="s">
        <v>596</v>
      </c>
      <c r="C43" s="438" t="s">
        <v>597</v>
      </c>
      <c r="D43" s="438"/>
      <c r="E43" s="438"/>
      <c r="F43" s="438"/>
      <c r="G43" s="438"/>
      <c r="H43" s="438"/>
      <c r="I43" s="438"/>
      <c r="J43" s="438"/>
      <c r="K43" s="438"/>
      <c r="L43" s="438"/>
      <c r="M43" s="438"/>
      <c r="N43" s="443"/>
      <c r="AF43" s="221"/>
      <c r="AG43" s="222"/>
      <c r="AH43" s="222"/>
      <c r="AI43" s="186" t="s">
        <v>597</v>
      </c>
    </row>
    <row r="44" spans="1:37" s="180" customFormat="1" ht="12" x14ac:dyDescent="0.2">
      <c r="A44" s="231"/>
      <c r="B44" s="232">
        <v>1</v>
      </c>
      <c r="C44" s="438" t="s">
        <v>598</v>
      </c>
      <c r="D44" s="438"/>
      <c r="E44" s="438"/>
      <c r="F44" s="233"/>
      <c r="G44" s="233"/>
      <c r="H44" s="233"/>
      <c r="I44" s="233"/>
      <c r="J44" s="234">
        <v>20.440000000000001</v>
      </c>
      <c r="K44" s="235">
        <v>1.38</v>
      </c>
      <c r="L44" s="236">
        <v>8462.16</v>
      </c>
      <c r="M44" s="235">
        <v>24.26</v>
      </c>
      <c r="N44" s="237">
        <v>205292</v>
      </c>
      <c r="AF44" s="221"/>
      <c r="AG44" s="222"/>
      <c r="AH44" s="222"/>
      <c r="AJ44" s="186" t="s">
        <v>598</v>
      </c>
    </row>
    <row r="45" spans="1:37" s="180" customFormat="1" ht="12" x14ac:dyDescent="0.2">
      <c r="A45" s="231"/>
      <c r="B45" s="232">
        <v>2</v>
      </c>
      <c r="C45" s="438" t="s">
        <v>599</v>
      </c>
      <c r="D45" s="438"/>
      <c r="E45" s="438"/>
      <c r="F45" s="233"/>
      <c r="G45" s="233"/>
      <c r="H45" s="233"/>
      <c r="I45" s="233"/>
      <c r="J45" s="234">
        <v>33.47</v>
      </c>
      <c r="K45" s="235">
        <v>1.38</v>
      </c>
      <c r="L45" s="236">
        <v>13856.58</v>
      </c>
      <c r="M45" s="235">
        <v>8.92</v>
      </c>
      <c r="N45" s="237">
        <v>123601</v>
      </c>
      <c r="AF45" s="221"/>
      <c r="AG45" s="222"/>
      <c r="AH45" s="222"/>
      <c r="AJ45" s="186" t="s">
        <v>599</v>
      </c>
    </row>
    <row r="46" spans="1:37" s="180" customFormat="1" ht="12" x14ac:dyDescent="0.2">
      <c r="A46" s="231"/>
      <c r="B46" s="232">
        <v>3</v>
      </c>
      <c r="C46" s="438" t="s">
        <v>600</v>
      </c>
      <c r="D46" s="438"/>
      <c r="E46" s="438"/>
      <c r="F46" s="233"/>
      <c r="G46" s="233"/>
      <c r="H46" s="233"/>
      <c r="I46" s="233"/>
      <c r="J46" s="234">
        <v>3.42</v>
      </c>
      <c r="K46" s="235">
        <v>1.38</v>
      </c>
      <c r="L46" s="236">
        <v>1415.88</v>
      </c>
      <c r="M46" s="235">
        <v>24.26</v>
      </c>
      <c r="N46" s="237">
        <v>34349</v>
      </c>
      <c r="AF46" s="221"/>
      <c r="AG46" s="222"/>
      <c r="AH46" s="222"/>
      <c r="AJ46" s="186" t="s">
        <v>600</v>
      </c>
    </row>
    <row r="47" spans="1:37" s="180" customFormat="1" ht="12" x14ac:dyDescent="0.2">
      <c r="A47" s="231"/>
      <c r="B47" s="232">
        <v>4</v>
      </c>
      <c r="C47" s="438" t="s">
        <v>601</v>
      </c>
      <c r="D47" s="438"/>
      <c r="E47" s="438"/>
      <c r="F47" s="233"/>
      <c r="G47" s="233"/>
      <c r="H47" s="233"/>
      <c r="I47" s="233"/>
      <c r="J47" s="234">
        <v>2.94</v>
      </c>
      <c r="K47" s="233"/>
      <c r="L47" s="234">
        <v>882</v>
      </c>
      <c r="M47" s="238">
        <v>6.9</v>
      </c>
      <c r="N47" s="237">
        <v>6086</v>
      </c>
      <c r="AF47" s="221"/>
      <c r="AG47" s="222"/>
      <c r="AH47" s="222"/>
      <c r="AJ47" s="186" t="s">
        <v>601</v>
      </c>
    </row>
    <row r="48" spans="1:37" s="180" customFormat="1" ht="12" x14ac:dyDescent="0.2">
      <c r="A48" s="231"/>
      <c r="B48" s="230"/>
      <c r="C48" s="438" t="s">
        <v>602</v>
      </c>
      <c r="D48" s="438"/>
      <c r="E48" s="438"/>
      <c r="F48" s="233" t="s">
        <v>603</v>
      </c>
      <c r="G48" s="235">
        <v>2.06</v>
      </c>
      <c r="H48" s="235">
        <v>1.38</v>
      </c>
      <c r="I48" s="235">
        <v>852.84</v>
      </c>
      <c r="J48" s="230"/>
      <c r="K48" s="233"/>
      <c r="L48" s="230"/>
      <c r="M48" s="233"/>
      <c r="N48" s="239"/>
      <c r="AF48" s="221"/>
      <c r="AG48" s="222"/>
      <c r="AH48" s="222"/>
      <c r="AK48" s="186" t="s">
        <v>602</v>
      </c>
    </row>
    <row r="49" spans="1:40" s="180" customFormat="1" ht="12" x14ac:dyDescent="0.2">
      <c r="A49" s="231"/>
      <c r="B49" s="230"/>
      <c r="C49" s="438" t="s">
        <v>604</v>
      </c>
      <c r="D49" s="438"/>
      <c r="E49" s="438"/>
      <c r="F49" s="233" t="s">
        <v>603</v>
      </c>
      <c r="G49" s="235">
        <v>0.31</v>
      </c>
      <c r="H49" s="235">
        <v>1.38</v>
      </c>
      <c r="I49" s="235">
        <v>128.34</v>
      </c>
      <c r="J49" s="230"/>
      <c r="K49" s="233"/>
      <c r="L49" s="230"/>
      <c r="M49" s="233"/>
      <c r="N49" s="239"/>
      <c r="AF49" s="221"/>
      <c r="AG49" s="222"/>
      <c r="AH49" s="222"/>
      <c r="AK49" s="186" t="s">
        <v>604</v>
      </c>
    </row>
    <row r="50" spans="1:40" s="180" customFormat="1" ht="12" x14ac:dyDescent="0.2">
      <c r="A50" s="231"/>
      <c r="B50" s="230"/>
      <c r="C50" s="444" t="s">
        <v>605</v>
      </c>
      <c r="D50" s="444"/>
      <c r="E50" s="444"/>
      <c r="F50" s="240"/>
      <c r="G50" s="240"/>
      <c r="H50" s="240"/>
      <c r="I50" s="240"/>
      <c r="J50" s="241">
        <v>56.85</v>
      </c>
      <c r="K50" s="240"/>
      <c r="L50" s="242">
        <v>23200.74</v>
      </c>
      <c r="M50" s="240"/>
      <c r="N50" s="243"/>
      <c r="AF50" s="221"/>
      <c r="AG50" s="222"/>
      <c r="AH50" s="222"/>
      <c r="AL50" s="186" t="s">
        <v>605</v>
      </c>
    </row>
    <row r="51" spans="1:40" s="180" customFormat="1" ht="12" x14ac:dyDescent="0.2">
      <c r="A51" s="231"/>
      <c r="B51" s="230"/>
      <c r="C51" s="438" t="s">
        <v>606</v>
      </c>
      <c r="D51" s="438"/>
      <c r="E51" s="438"/>
      <c r="F51" s="233"/>
      <c r="G51" s="233"/>
      <c r="H51" s="233"/>
      <c r="I51" s="233"/>
      <c r="J51" s="230"/>
      <c r="K51" s="233"/>
      <c r="L51" s="236">
        <v>9878.0400000000009</v>
      </c>
      <c r="M51" s="233"/>
      <c r="N51" s="237">
        <v>239641</v>
      </c>
      <c r="AF51" s="221"/>
      <c r="AG51" s="222"/>
      <c r="AH51" s="222"/>
      <c r="AK51" s="186" t="s">
        <v>606</v>
      </c>
    </row>
    <row r="52" spans="1:40" s="180" customFormat="1" ht="22.5" x14ac:dyDescent="0.2">
      <c r="A52" s="231"/>
      <c r="B52" s="230" t="s">
        <v>607</v>
      </c>
      <c r="C52" s="438" t="s">
        <v>608</v>
      </c>
      <c r="D52" s="438"/>
      <c r="E52" s="438"/>
      <c r="F52" s="233" t="s">
        <v>609</v>
      </c>
      <c r="G52" s="244">
        <v>97</v>
      </c>
      <c r="H52" s="233"/>
      <c r="I52" s="244">
        <v>97</v>
      </c>
      <c r="J52" s="230"/>
      <c r="K52" s="233"/>
      <c r="L52" s="236">
        <v>9581.7000000000007</v>
      </c>
      <c r="M52" s="233"/>
      <c r="N52" s="237">
        <v>232452</v>
      </c>
      <c r="AF52" s="221"/>
      <c r="AG52" s="222"/>
      <c r="AH52" s="222"/>
      <c r="AK52" s="186" t="s">
        <v>608</v>
      </c>
    </row>
    <row r="53" spans="1:40" s="180" customFormat="1" ht="22.5" x14ac:dyDescent="0.2">
      <c r="A53" s="231"/>
      <c r="B53" s="230" t="s">
        <v>610</v>
      </c>
      <c r="C53" s="438" t="s">
        <v>611</v>
      </c>
      <c r="D53" s="438"/>
      <c r="E53" s="438"/>
      <c r="F53" s="233" t="s">
        <v>609</v>
      </c>
      <c r="G53" s="244">
        <v>51</v>
      </c>
      <c r="H53" s="244">
        <v>0</v>
      </c>
      <c r="I53" s="244">
        <v>0</v>
      </c>
      <c r="J53" s="230"/>
      <c r="K53" s="233"/>
      <c r="L53" s="230"/>
      <c r="M53" s="233"/>
      <c r="N53" s="239"/>
      <c r="AF53" s="221"/>
      <c r="AG53" s="222"/>
      <c r="AH53" s="222"/>
      <c r="AK53" s="186" t="s">
        <v>611</v>
      </c>
    </row>
    <row r="54" spans="1:40" s="180" customFormat="1" ht="12" x14ac:dyDescent="0.2">
      <c r="A54" s="245"/>
      <c r="B54" s="246"/>
      <c r="C54" s="442" t="s">
        <v>612</v>
      </c>
      <c r="D54" s="442"/>
      <c r="E54" s="442"/>
      <c r="F54" s="225"/>
      <c r="G54" s="225"/>
      <c r="H54" s="225"/>
      <c r="I54" s="225"/>
      <c r="J54" s="227"/>
      <c r="K54" s="225"/>
      <c r="L54" s="247">
        <v>32782.44</v>
      </c>
      <c r="M54" s="240"/>
      <c r="N54" s="248">
        <v>567431</v>
      </c>
      <c r="AF54" s="221"/>
      <c r="AG54" s="222"/>
      <c r="AH54" s="222"/>
      <c r="AM54" s="222" t="s">
        <v>612</v>
      </c>
    </row>
    <row r="55" spans="1:40" s="180" customFormat="1" ht="21" x14ac:dyDescent="0.2">
      <c r="A55" s="223" t="s">
        <v>64</v>
      </c>
      <c r="B55" s="224" t="s">
        <v>613</v>
      </c>
      <c r="C55" s="442" t="s">
        <v>614</v>
      </c>
      <c r="D55" s="442"/>
      <c r="E55" s="442"/>
      <c r="F55" s="225" t="s">
        <v>593</v>
      </c>
      <c r="G55" s="225"/>
      <c r="H55" s="225"/>
      <c r="I55" s="226">
        <v>300</v>
      </c>
      <c r="J55" s="249">
        <v>385.83</v>
      </c>
      <c r="K55" s="225"/>
      <c r="L55" s="247">
        <v>16775.22</v>
      </c>
      <c r="M55" s="250">
        <v>6.9</v>
      </c>
      <c r="N55" s="248">
        <v>115749</v>
      </c>
      <c r="AF55" s="221"/>
      <c r="AG55" s="222"/>
      <c r="AH55" s="222" t="s">
        <v>614</v>
      </c>
      <c r="AM55" s="222"/>
    </row>
    <row r="56" spans="1:40" s="180" customFormat="1" ht="12" x14ac:dyDescent="0.2">
      <c r="A56" s="245"/>
      <c r="B56" s="246"/>
      <c r="C56" s="438" t="s">
        <v>615</v>
      </c>
      <c r="D56" s="438"/>
      <c r="E56" s="438"/>
      <c r="F56" s="438"/>
      <c r="G56" s="438"/>
      <c r="H56" s="438"/>
      <c r="I56" s="438"/>
      <c r="J56" s="438"/>
      <c r="K56" s="438"/>
      <c r="L56" s="438"/>
      <c r="M56" s="438"/>
      <c r="N56" s="443"/>
      <c r="AF56" s="221"/>
      <c r="AG56" s="222"/>
      <c r="AH56" s="222"/>
      <c r="AM56" s="222"/>
      <c r="AN56" s="186" t="s">
        <v>615</v>
      </c>
    </row>
    <row r="57" spans="1:40" s="180" customFormat="1" ht="12" x14ac:dyDescent="0.2">
      <c r="A57" s="245"/>
      <c r="B57" s="246"/>
      <c r="C57" s="442" t="s">
        <v>612</v>
      </c>
      <c r="D57" s="442"/>
      <c r="E57" s="442"/>
      <c r="F57" s="225"/>
      <c r="G57" s="225"/>
      <c r="H57" s="225"/>
      <c r="I57" s="225"/>
      <c r="J57" s="227"/>
      <c r="K57" s="225"/>
      <c r="L57" s="247">
        <v>16775.22</v>
      </c>
      <c r="M57" s="240"/>
      <c r="N57" s="248">
        <v>115749</v>
      </c>
      <c r="AF57" s="221"/>
      <c r="AG57" s="222"/>
      <c r="AH57" s="222"/>
      <c r="AM57" s="222" t="s">
        <v>612</v>
      </c>
    </row>
    <row r="58" spans="1:40" s="180" customFormat="1" ht="21.75" x14ac:dyDescent="0.2">
      <c r="A58" s="223" t="s">
        <v>63</v>
      </c>
      <c r="B58" s="224" t="s">
        <v>616</v>
      </c>
      <c r="C58" s="442" t="s">
        <v>617</v>
      </c>
      <c r="D58" s="442"/>
      <c r="E58" s="442"/>
      <c r="F58" s="225" t="s">
        <v>593</v>
      </c>
      <c r="G58" s="225"/>
      <c r="H58" s="225"/>
      <c r="I58" s="226">
        <v>300</v>
      </c>
      <c r="J58" s="227"/>
      <c r="K58" s="225"/>
      <c r="L58" s="227"/>
      <c r="M58" s="225"/>
      <c r="N58" s="228"/>
      <c r="AF58" s="221"/>
      <c r="AG58" s="222"/>
      <c r="AH58" s="222" t="s">
        <v>617</v>
      </c>
      <c r="AM58" s="222"/>
    </row>
    <row r="59" spans="1:40" s="180" customFormat="1" ht="33.75" x14ac:dyDescent="0.2">
      <c r="A59" s="229"/>
      <c r="B59" s="230" t="s">
        <v>594</v>
      </c>
      <c r="C59" s="438" t="s">
        <v>595</v>
      </c>
      <c r="D59" s="438"/>
      <c r="E59" s="438"/>
      <c r="F59" s="438"/>
      <c r="G59" s="438"/>
      <c r="H59" s="438"/>
      <c r="I59" s="438"/>
      <c r="J59" s="438"/>
      <c r="K59" s="438"/>
      <c r="L59" s="438"/>
      <c r="M59" s="438"/>
      <c r="N59" s="443"/>
      <c r="AF59" s="221"/>
      <c r="AG59" s="222"/>
      <c r="AH59" s="222"/>
      <c r="AI59" s="186" t="s">
        <v>595</v>
      </c>
      <c r="AM59" s="222"/>
    </row>
    <row r="60" spans="1:40" s="180" customFormat="1" ht="22.5" x14ac:dyDescent="0.2">
      <c r="A60" s="229"/>
      <c r="B60" s="230" t="s">
        <v>596</v>
      </c>
      <c r="C60" s="438" t="s">
        <v>597</v>
      </c>
      <c r="D60" s="438"/>
      <c r="E60" s="438"/>
      <c r="F60" s="438"/>
      <c r="G60" s="438"/>
      <c r="H60" s="438"/>
      <c r="I60" s="438"/>
      <c r="J60" s="438"/>
      <c r="K60" s="438"/>
      <c r="L60" s="438"/>
      <c r="M60" s="438"/>
      <c r="N60" s="443"/>
      <c r="AF60" s="221"/>
      <c r="AG60" s="222"/>
      <c r="AH60" s="222"/>
      <c r="AI60" s="186" t="s">
        <v>597</v>
      </c>
      <c r="AM60" s="222"/>
    </row>
    <row r="61" spans="1:40" s="180" customFormat="1" ht="12" x14ac:dyDescent="0.2">
      <c r="A61" s="231"/>
      <c r="B61" s="232">
        <v>1</v>
      </c>
      <c r="C61" s="438" t="s">
        <v>598</v>
      </c>
      <c r="D61" s="438"/>
      <c r="E61" s="438"/>
      <c r="F61" s="233"/>
      <c r="G61" s="233"/>
      <c r="H61" s="233"/>
      <c r="I61" s="233"/>
      <c r="J61" s="234">
        <v>2.78</v>
      </c>
      <c r="K61" s="235">
        <v>1.38</v>
      </c>
      <c r="L61" s="236">
        <v>1150.92</v>
      </c>
      <c r="M61" s="235">
        <v>24.26</v>
      </c>
      <c r="N61" s="237">
        <v>27921</v>
      </c>
      <c r="AF61" s="221"/>
      <c r="AG61" s="222"/>
      <c r="AH61" s="222"/>
      <c r="AJ61" s="186" t="s">
        <v>598</v>
      </c>
      <c r="AM61" s="222"/>
    </row>
    <row r="62" spans="1:40" s="180" customFormat="1" ht="12" x14ac:dyDescent="0.2">
      <c r="A62" s="231"/>
      <c r="B62" s="232">
        <v>2</v>
      </c>
      <c r="C62" s="438" t="s">
        <v>599</v>
      </c>
      <c r="D62" s="438"/>
      <c r="E62" s="438"/>
      <c r="F62" s="233"/>
      <c r="G62" s="233"/>
      <c r="H62" s="233"/>
      <c r="I62" s="233"/>
      <c r="J62" s="234">
        <v>1.81</v>
      </c>
      <c r="K62" s="235">
        <v>1.38</v>
      </c>
      <c r="L62" s="234">
        <v>749.34</v>
      </c>
      <c r="M62" s="235">
        <v>8.92</v>
      </c>
      <c r="N62" s="237">
        <v>6684</v>
      </c>
      <c r="AF62" s="221"/>
      <c r="AG62" s="222"/>
      <c r="AH62" s="222"/>
      <c r="AJ62" s="186" t="s">
        <v>599</v>
      </c>
      <c r="AM62" s="222"/>
    </row>
    <row r="63" spans="1:40" s="180" customFormat="1" ht="12" x14ac:dyDescent="0.2">
      <c r="A63" s="231"/>
      <c r="B63" s="232">
        <v>3</v>
      </c>
      <c r="C63" s="438" t="s">
        <v>600</v>
      </c>
      <c r="D63" s="438"/>
      <c r="E63" s="438"/>
      <c r="F63" s="233"/>
      <c r="G63" s="233"/>
      <c r="H63" s="233"/>
      <c r="I63" s="233"/>
      <c r="J63" s="234">
        <v>0.26</v>
      </c>
      <c r="K63" s="235">
        <v>1.38</v>
      </c>
      <c r="L63" s="234">
        <v>107.64</v>
      </c>
      <c r="M63" s="235">
        <v>24.26</v>
      </c>
      <c r="N63" s="237">
        <v>2611</v>
      </c>
      <c r="AF63" s="221"/>
      <c r="AG63" s="222"/>
      <c r="AH63" s="222"/>
      <c r="AJ63" s="186" t="s">
        <v>600</v>
      </c>
      <c r="AM63" s="222"/>
    </row>
    <row r="64" spans="1:40" s="180" customFormat="1" ht="12" x14ac:dyDescent="0.2">
      <c r="A64" s="231"/>
      <c r="B64" s="232">
        <v>4</v>
      </c>
      <c r="C64" s="438" t="s">
        <v>601</v>
      </c>
      <c r="D64" s="438"/>
      <c r="E64" s="438"/>
      <c r="F64" s="233"/>
      <c r="G64" s="233"/>
      <c r="H64" s="233"/>
      <c r="I64" s="233"/>
      <c r="J64" s="234">
        <v>0.43</v>
      </c>
      <c r="K64" s="233"/>
      <c r="L64" s="234">
        <v>129</v>
      </c>
      <c r="M64" s="238">
        <v>6.9</v>
      </c>
      <c r="N64" s="251">
        <v>890</v>
      </c>
      <c r="AF64" s="221"/>
      <c r="AG64" s="222"/>
      <c r="AH64" s="222"/>
      <c r="AJ64" s="186" t="s">
        <v>601</v>
      </c>
      <c r="AM64" s="222"/>
    </row>
    <row r="65" spans="1:40" s="180" customFormat="1" ht="12" x14ac:dyDescent="0.2">
      <c r="A65" s="231"/>
      <c r="B65" s="230"/>
      <c r="C65" s="438" t="s">
        <v>602</v>
      </c>
      <c r="D65" s="438"/>
      <c r="E65" s="438"/>
      <c r="F65" s="233" t="s">
        <v>603</v>
      </c>
      <c r="G65" s="235">
        <v>0.28000000000000003</v>
      </c>
      <c r="H65" s="235">
        <v>1.38</v>
      </c>
      <c r="I65" s="235">
        <v>115.92</v>
      </c>
      <c r="J65" s="230"/>
      <c r="K65" s="233"/>
      <c r="L65" s="230"/>
      <c r="M65" s="233"/>
      <c r="N65" s="239"/>
      <c r="AF65" s="221"/>
      <c r="AG65" s="222"/>
      <c r="AH65" s="222"/>
      <c r="AK65" s="186" t="s">
        <v>602</v>
      </c>
      <c r="AM65" s="222"/>
    </row>
    <row r="66" spans="1:40" s="180" customFormat="1" ht="12" x14ac:dyDescent="0.2">
      <c r="A66" s="231"/>
      <c r="B66" s="230"/>
      <c r="C66" s="438" t="s">
        <v>604</v>
      </c>
      <c r="D66" s="438"/>
      <c r="E66" s="438"/>
      <c r="F66" s="233" t="s">
        <v>603</v>
      </c>
      <c r="G66" s="235">
        <v>0.02</v>
      </c>
      <c r="H66" s="235">
        <v>1.38</v>
      </c>
      <c r="I66" s="235">
        <v>8.2799999999999994</v>
      </c>
      <c r="J66" s="230"/>
      <c r="K66" s="233"/>
      <c r="L66" s="230"/>
      <c r="M66" s="233"/>
      <c r="N66" s="239"/>
      <c r="AF66" s="221"/>
      <c r="AG66" s="222"/>
      <c r="AH66" s="222"/>
      <c r="AK66" s="186" t="s">
        <v>604</v>
      </c>
      <c r="AM66" s="222"/>
    </row>
    <row r="67" spans="1:40" s="180" customFormat="1" ht="12" x14ac:dyDescent="0.2">
      <c r="A67" s="231"/>
      <c r="B67" s="230"/>
      <c r="C67" s="444" t="s">
        <v>605</v>
      </c>
      <c r="D67" s="444"/>
      <c r="E67" s="444"/>
      <c r="F67" s="240"/>
      <c r="G67" s="240"/>
      <c r="H67" s="240"/>
      <c r="I67" s="240"/>
      <c r="J67" s="241">
        <v>5.0199999999999996</v>
      </c>
      <c r="K67" s="240"/>
      <c r="L67" s="242">
        <v>2029.26</v>
      </c>
      <c r="M67" s="240"/>
      <c r="N67" s="243"/>
      <c r="AF67" s="221"/>
      <c r="AG67" s="222"/>
      <c r="AH67" s="222"/>
      <c r="AL67" s="186" t="s">
        <v>605</v>
      </c>
      <c r="AM67" s="222"/>
    </row>
    <row r="68" spans="1:40" s="180" customFormat="1" ht="12" x14ac:dyDescent="0.2">
      <c r="A68" s="231"/>
      <c r="B68" s="230"/>
      <c r="C68" s="438" t="s">
        <v>606</v>
      </c>
      <c r="D68" s="438"/>
      <c r="E68" s="438"/>
      <c r="F68" s="233"/>
      <c r="G68" s="233"/>
      <c r="H68" s="233"/>
      <c r="I68" s="233"/>
      <c r="J68" s="230"/>
      <c r="K68" s="233"/>
      <c r="L68" s="236">
        <v>1258.56</v>
      </c>
      <c r="M68" s="233"/>
      <c r="N68" s="237">
        <v>30532</v>
      </c>
      <c r="AF68" s="221"/>
      <c r="AG68" s="222"/>
      <c r="AH68" s="222"/>
      <c r="AK68" s="186" t="s">
        <v>606</v>
      </c>
      <c r="AM68" s="222"/>
    </row>
    <row r="69" spans="1:40" s="180" customFormat="1" ht="22.5" x14ac:dyDescent="0.2">
      <c r="A69" s="231"/>
      <c r="B69" s="230" t="s">
        <v>607</v>
      </c>
      <c r="C69" s="438" t="s">
        <v>608</v>
      </c>
      <c r="D69" s="438"/>
      <c r="E69" s="438"/>
      <c r="F69" s="233" t="s">
        <v>609</v>
      </c>
      <c r="G69" s="244">
        <v>97</v>
      </c>
      <c r="H69" s="233"/>
      <c r="I69" s="244">
        <v>97</v>
      </c>
      <c r="J69" s="230"/>
      <c r="K69" s="233"/>
      <c r="L69" s="236">
        <v>1220.8</v>
      </c>
      <c r="M69" s="233"/>
      <c r="N69" s="237">
        <v>29616</v>
      </c>
      <c r="AF69" s="221"/>
      <c r="AG69" s="222"/>
      <c r="AH69" s="222"/>
      <c r="AK69" s="186" t="s">
        <v>608</v>
      </c>
      <c r="AM69" s="222"/>
    </row>
    <row r="70" spans="1:40" s="180" customFormat="1" ht="22.5" x14ac:dyDescent="0.2">
      <c r="A70" s="231"/>
      <c r="B70" s="230" t="s">
        <v>610</v>
      </c>
      <c r="C70" s="438" t="s">
        <v>611</v>
      </c>
      <c r="D70" s="438"/>
      <c r="E70" s="438"/>
      <c r="F70" s="233" t="s">
        <v>609</v>
      </c>
      <c r="G70" s="244">
        <v>51</v>
      </c>
      <c r="H70" s="244">
        <v>0</v>
      </c>
      <c r="I70" s="244">
        <v>0</v>
      </c>
      <c r="J70" s="230"/>
      <c r="K70" s="233"/>
      <c r="L70" s="230"/>
      <c r="M70" s="233"/>
      <c r="N70" s="239"/>
      <c r="AF70" s="221"/>
      <c r="AG70" s="222"/>
      <c r="AH70" s="222"/>
      <c r="AK70" s="186" t="s">
        <v>611</v>
      </c>
      <c r="AM70" s="222"/>
    </row>
    <row r="71" spans="1:40" s="180" customFormat="1" ht="12" x14ac:dyDescent="0.2">
      <c r="A71" s="245"/>
      <c r="B71" s="246"/>
      <c r="C71" s="442" t="s">
        <v>612</v>
      </c>
      <c r="D71" s="442"/>
      <c r="E71" s="442"/>
      <c r="F71" s="225"/>
      <c r="G71" s="225"/>
      <c r="H71" s="225"/>
      <c r="I71" s="225"/>
      <c r="J71" s="227"/>
      <c r="K71" s="225"/>
      <c r="L71" s="247">
        <v>3250.06</v>
      </c>
      <c r="M71" s="240"/>
      <c r="N71" s="248">
        <v>65111</v>
      </c>
      <c r="AF71" s="221"/>
      <c r="AG71" s="222"/>
      <c r="AH71" s="222"/>
      <c r="AM71" s="222" t="s">
        <v>612</v>
      </c>
    </row>
    <row r="72" spans="1:40" s="180" customFormat="1" ht="21" x14ac:dyDescent="0.2">
      <c r="A72" s="223" t="s">
        <v>618</v>
      </c>
      <c r="B72" s="224" t="s">
        <v>619</v>
      </c>
      <c r="C72" s="442" t="s">
        <v>620</v>
      </c>
      <c r="D72" s="442"/>
      <c r="E72" s="442"/>
      <c r="F72" s="225" t="s">
        <v>593</v>
      </c>
      <c r="G72" s="225"/>
      <c r="H72" s="225"/>
      <c r="I72" s="226">
        <v>157</v>
      </c>
      <c r="J72" s="249">
        <v>520.84</v>
      </c>
      <c r="K72" s="225"/>
      <c r="L72" s="247">
        <v>14320.84</v>
      </c>
      <c r="M72" s="252">
        <v>5.71</v>
      </c>
      <c r="N72" s="248">
        <v>81772</v>
      </c>
      <c r="AF72" s="221"/>
      <c r="AG72" s="222"/>
      <c r="AH72" s="222" t="s">
        <v>620</v>
      </c>
      <c r="AM72" s="222"/>
    </row>
    <row r="73" spans="1:40" s="180" customFormat="1" ht="12" x14ac:dyDescent="0.2">
      <c r="A73" s="245"/>
      <c r="B73" s="246"/>
      <c r="C73" s="438" t="s">
        <v>621</v>
      </c>
      <c r="D73" s="438"/>
      <c r="E73" s="438"/>
      <c r="F73" s="438"/>
      <c r="G73" s="438"/>
      <c r="H73" s="438"/>
      <c r="I73" s="438"/>
      <c r="J73" s="438"/>
      <c r="K73" s="438"/>
      <c r="L73" s="438"/>
      <c r="M73" s="438"/>
      <c r="N73" s="443"/>
      <c r="AF73" s="221"/>
      <c r="AG73" s="222"/>
      <c r="AH73" s="222"/>
      <c r="AM73" s="222"/>
      <c r="AN73" s="186" t="s">
        <v>621</v>
      </c>
    </row>
    <row r="74" spans="1:40" s="180" customFormat="1" ht="12" x14ac:dyDescent="0.2">
      <c r="A74" s="245"/>
      <c r="B74" s="246"/>
      <c r="C74" s="442" t="s">
        <v>612</v>
      </c>
      <c r="D74" s="442"/>
      <c r="E74" s="442"/>
      <c r="F74" s="225"/>
      <c r="G74" s="225"/>
      <c r="H74" s="225"/>
      <c r="I74" s="225"/>
      <c r="J74" s="227"/>
      <c r="K74" s="225"/>
      <c r="L74" s="247">
        <v>14320.84</v>
      </c>
      <c r="M74" s="240"/>
      <c r="N74" s="248">
        <v>81772</v>
      </c>
      <c r="AF74" s="221"/>
      <c r="AG74" s="222"/>
      <c r="AH74" s="222"/>
      <c r="AM74" s="222" t="s">
        <v>612</v>
      </c>
    </row>
    <row r="75" spans="1:40" s="180" customFormat="1" ht="21" x14ac:dyDescent="0.2">
      <c r="A75" s="223" t="s">
        <v>622</v>
      </c>
      <c r="B75" s="224" t="s">
        <v>619</v>
      </c>
      <c r="C75" s="442" t="s">
        <v>623</v>
      </c>
      <c r="D75" s="442"/>
      <c r="E75" s="442"/>
      <c r="F75" s="225" t="s">
        <v>593</v>
      </c>
      <c r="G75" s="225"/>
      <c r="H75" s="225"/>
      <c r="I75" s="226">
        <v>58</v>
      </c>
      <c r="J75" s="247">
        <v>4819</v>
      </c>
      <c r="K75" s="225"/>
      <c r="L75" s="247">
        <v>48949.56</v>
      </c>
      <c r="M75" s="252">
        <v>5.71</v>
      </c>
      <c r="N75" s="248">
        <v>279502</v>
      </c>
      <c r="AF75" s="221"/>
      <c r="AG75" s="222"/>
      <c r="AH75" s="222" t="s">
        <v>623</v>
      </c>
      <c r="AM75" s="222"/>
    </row>
    <row r="76" spans="1:40" s="180" customFormat="1" ht="12" x14ac:dyDescent="0.2">
      <c r="A76" s="245"/>
      <c r="B76" s="246"/>
      <c r="C76" s="438" t="s">
        <v>621</v>
      </c>
      <c r="D76" s="438"/>
      <c r="E76" s="438"/>
      <c r="F76" s="438"/>
      <c r="G76" s="438"/>
      <c r="H76" s="438"/>
      <c r="I76" s="438"/>
      <c r="J76" s="438"/>
      <c r="K76" s="438"/>
      <c r="L76" s="438"/>
      <c r="M76" s="438"/>
      <c r="N76" s="443"/>
      <c r="AF76" s="221"/>
      <c r="AG76" s="222"/>
      <c r="AH76" s="222"/>
      <c r="AM76" s="222"/>
      <c r="AN76" s="186" t="s">
        <v>621</v>
      </c>
    </row>
    <row r="77" spans="1:40" s="180" customFormat="1" ht="12" x14ac:dyDescent="0.2">
      <c r="A77" s="245"/>
      <c r="B77" s="246"/>
      <c r="C77" s="442" t="s">
        <v>612</v>
      </c>
      <c r="D77" s="442"/>
      <c r="E77" s="442"/>
      <c r="F77" s="225"/>
      <c r="G77" s="225"/>
      <c r="H77" s="225"/>
      <c r="I77" s="225"/>
      <c r="J77" s="227"/>
      <c r="K77" s="225"/>
      <c r="L77" s="247">
        <v>48949.56</v>
      </c>
      <c r="M77" s="240"/>
      <c r="N77" s="248">
        <v>279502</v>
      </c>
      <c r="AF77" s="221"/>
      <c r="AG77" s="222"/>
      <c r="AH77" s="222"/>
      <c r="AM77" s="222" t="s">
        <v>612</v>
      </c>
    </row>
    <row r="78" spans="1:40" s="180" customFormat="1" ht="21" x14ac:dyDescent="0.2">
      <c r="A78" s="223" t="s">
        <v>624</v>
      </c>
      <c r="B78" s="224" t="s">
        <v>619</v>
      </c>
      <c r="C78" s="442" t="s">
        <v>625</v>
      </c>
      <c r="D78" s="442"/>
      <c r="E78" s="442"/>
      <c r="F78" s="225" t="s">
        <v>593</v>
      </c>
      <c r="G78" s="225"/>
      <c r="H78" s="225"/>
      <c r="I78" s="226">
        <v>85</v>
      </c>
      <c r="J78" s="247">
        <v>1566.67</v>
      </c>
      <c r="K78" s="225"/>
      <c r="L78" s="247">
        <v>23321.72</v>
      </c>
      <c r="M78" s="252">
        <v>5.71</v>
      </c>
      <c r="N78" s="248">
        <v>133167</v>
      </c>
      <c r="AF78" s="221"/>
      <c r="AG78" s="222"/>
      <c r="AH78" s="222" t="s">
        <v>625</v>
      </c>
      <c r="AM78" s="222"/>
    </row>
    <row r="79" spans="1:40" s="180" customFormat="1" ht="12" x14ac:dyDescent="0.2">
      <c r="A79" s="245"/>
      <c r="B79" s="246"/>
      <c r="C79" s="438" t="s">
        <v>621</v>
      </c>
      <c r="D79" s="438"/>
      <c r="E79" s="438"/>
      <c r="F79" s="438"/>
      <c r="G79" s="438"/>
      <c r="H79" s="438"/>
      <c r="I79" s="438"/>
      <c r="J79" s="438"/>
      <c r="K79" s="438"/>
      <c r="L79" s="438"/>
      <c r="M79" s="438"/>
      <c r="N79" s="443"/>
      <c r="AF79" s="221"/>
      <c r="AG79" s="222"/>
      <c r="AH79" s="222"/>
      <c r="AM79" s="222"/>
      <c r="AN79" s="186" t="s">
        <v>621</v>
      </c>
    </row>
    <row r="80" spans="1:40" s="180" customFormat="1" ht="12" x14ac:dyDescent="0.2">
      <c r="A80" s="245"/>
      <c r="B80" s="246"/>
      <c r="C80" s="442" t="s">
        <v>612</v>
      </c>
      <c r="D80" s="442"/>
      <c r="E80" s="442"/>
      <c r="F80" s="225"/>
      <c r="G80" s="225"/>
      <c r="H80" s="225"/>
      <c r="I80" s="225"/>
      <c r="J80" s="227"/>
      <c r="K80" s="225"/>
      <c r="L80" s="247">
        <v>23321.72</v>
      </c>
      <c r="M80" s="240"/>
      <c r="N80" s="248">
        <v>133167</v>
      </c>
      <c r="AF80" s="221"/>
      <c r="AG80" s="222"/>
      <c r="AH80" s="222"/>
      <c r="AM80" s="222" t="s">
        <v>612</v>
      </c>
    </row>
    <row r="81" spans="1:40" s="180" customFormat="1" ht="12" x14ac:dyDescent="0.2">
      <c r="A81" s="223" t="s">
        <v>57</v>
      </c>
      <c r="B81" s="224" t="s">
        <v>626</v>
      </c>
      <c r="C81" s="442" t="s">
        <v>627</v>
      </c>
      <c r="D81" s="442"/>
      <c r="E81" s="442"/>
      <c r="F81" s="225" t="s">
        <v>593</v>
      </c>
      <c r="G81" s="225"/>
      <c r="H81" s="225"/>
      <c r="I81" s="226">
        <v>300</v>
      </c>
      <c r="J81" s="227"/>
      <c r="K81" s="225"/>
      <c r="L81" s="227"/>
      <c r="M81" s="225"/>
      <c r="N81" s="228"/>
      <c r="AF81" s="221"/>
      <c r="AG81" s="222"/>
      <c r="AH81" s="222" t="s">
        <v>627</v>
      </c>
      <c r="AM81" s="222"/>
    </row>
    <row r="82" spans="1:40" s="180" customFormat="1" ht="33.75" x14ac:dyDescent="0.2">
      <c r="A82" s="229"/>
      <c r="B82" s="230" t="s">
        <v>594</v>
      </c>
      <c r="C82" s="438" t="s">
        <v>595</v>
      </c>
      <c r="D82" s="438"/>
      <c r="E82" s="438"/>
      <c r="F82" s="438"/>
      <c r="G82" s="438"/>
      <c r="H82" s="438"/>
      <c r="I82" s="438"/>
      <c r="J82" s="438"/>
      <c r="K82" s="438"/>
      <c r="L82" s="438"/>
      <c r="M82" s="438"/>
      <c r="N82" s="443"/>
      <c r="AF82" s="221"/>
      <c r="AG82" s="222"/>
      <c r="AH82" s="222"/>
      <c r="AI82" s="186" t="s">
        <v>595</v>
      </c>
      <c r="AM82" s="222"/>
    </row>
    <row r="83" spans="1:40" s="180" customFormat="1" ht="22.5" x14ac:dyDescent="0.2">
      <c r="A83" s="229"/>
      <c r="B83" s="230" t="s">
        <v>596</v>
      </c>
      <c r="C83" s="438" t="s">
        <v>597</v>
      </c>
      <c r="D83" s="438"/>
      <c r="E83" s="438"/>
      <c r="F83" s="438"/>
      <c r="G83" s="438"/>
      <c r="H83" s="438"/>
      <c r="I83" s="438"/>
      <c r="J83" s="438"/>
      <c r="K83" s="438"/>
      <c r="L83" s="438"/>
      <c r="M83" s="438"/>
      <c r="N83" s="443"/>
      <c r="AF83" s="221"/>
      <c r="AG83" s="222"/>
      <c r="AH83" s="222"/>
      <c r="AI83" s="186" t="s">
        <v>597</v>
      </c>
      <c r="AM83" s="222"/>
    </row>
    <row r="84" spans="1:40" s="180" customFormat="1" ht="12" x14ac:dyDescent="0.2">
      <c r="A84" s="231"/>
      <c r="B84" s="232">
        <v>1</v>
      </c>
      <c r="C84" s="438" t="s">
        <v>598</v>
      </c>
      <c r="D84" s="438"/>
      <c r="E84" s="438"/>
      <c r="F84" s="233"/>
      <c r="G84" s="233"/>
      <c r="H84" s="233"/>
      <c r="I84" s="233"/>
      <c r="J84" s="234">
        <v>10.220000000000001</v>
      </c>
      <c r="K84" s="235">
        <v>1.38</v>
      </c>
      <c r="L84" s="236">
        <v>4231.08</v>
      </c>
      <c r="M84" s="235">
        <v>24.26</v>
      </c>
      <c r="N84" s="237">
        <v>102646</v>
      </c>
      <c r="AF84" s="221"/>
      <c r="AG84" s="222"/>
      <c r="AH84" s="222"/>
      <c r="AJ84" s="186" t="s">
        <v>598</v>
      </c>
      <c r="AM84" s="222"/>
    </row>
    <row r="85" spans="1:40" s="180" customFormat="1" ht="12" x14ac:dyDescent="0.2">
      <c r="A85" s="231"/>
      <c r="B85" s="232">
        <v>4</v>
      </c>
      <c r="C85" s="438" t="s">
        <v>601</v>
      </c>
      <c r="D85" s="438"/>
      <c r="E85" s="438"/>
      <c r="F85" s="233"/>
      <c r="G85" s="233"/>
      <c r="H85" s="233"/>
      <c r="I85" s="233"/>
      <c r="J85" s="234">
        <v>0.38</v>
      </c>
      <c r="K85" s="233"/>
      <c r="L85" s="234">
        <v>114</v>
      </c>
      <c r="M85" s="238">
        <v>6.9</v>
      </c>
      <c r="N85" s="251">
        <v>787</v>
      </c>
      <c r="AF85" s="221"/>
      <c r="AG85" s="222"/>
      <c r="AH85" s="222"/>
      <c r="AJ85" s="186" t="s">
        <v>601</v>
      </c>
      <c r="AM85" s="222"/>
    </row>
    <row r="86" spans="1:40" s="180" customFormat="1" ht="12" x14ac:dyDescent="0.2">
      <c r="A86" s="231"/>
      <c r="B86" s="230"/>
      <c r="C86" s="438" t="s">
        <v>602</v>
      </c>
      <c r="D86" s="438"/>
      <c r="E86" s="438"/>
      <c r="F86" s="233" t="s">
        <v>603</v>
      </c>
      <c r="G86" s="235">
        <v>1.03</v>
      </c>
      <c r="H86" s="235">
        <v>1.38</v>
      </c>
      <c r="I86" s="235">
        <v>426.42</v>
      </c>
      <c r="J86" s="230"/>
      <c r="K86" s="233"/>
      <c r="L86" s="230"/>
      <c r="M86" s="233"/>
      <c r="N86" s="239"/>
      <c r="AF86" s="221"/>
      <c r="AG86" s="222"/>
      <c r="AH86" s="222"/>
      <c r="AK86" s="186" t="s">
        <v>602</v>
      </c>
      <c r="AM86" s="222"/>
    </row>
    <row r="87" spans="1:40" s="180" customFormat="1" ht="12" x14ac:dyDescent="0.2">
      <c r="A87" s="231"/>
      <c r="B87" s="230"/>
      <c r="C87" s="444" t="s">
        <v>605</v>
      </c>
      <c r="D87" s="444"/>
      <c r="E87" s="444"/>
      <c r="F87" s="240"/>
      <c r="G87" s="240"/>
      <c r="H87" s="240"/>
      <c r="I87" s="240"/>
      <c r="J87" s="241">
        <v>10.6</v>
      </c>
      <c r="K87" s="240"/>
      <c r="L87" s="242">
        <v>4345.08</v>
      </c>
      <c r="M87" s="240"/>
      <c r="N87" s="243"/>
      <c r="AF87" s="221"/>
      <c r="AG87" s="222"/>
      <c r="AH87" s="222"/>
      <c r="AL87" s="186" t="s">
        <v>605</v>
      </c>
      <c r="AM87" s="222"/>
    </row>
    <row r="88" spans="1:40" s="180" customFormat="1" ht="12" x14ac:dyDescent="0.2">
      <c r="A88" s="231"/>
      <c r="B88" s="230"/>
      <c r="C88" s="438" t="s">
        <v>606</v>
      </c>
      <c r="D88" s="438"/>
      <c r="E88" s="438"/>
      <c r="F88" s="233"/>
      <c r="G88" s="233"/>
      <c r="H88" s="233"/>
      <c r="I88" s="233"/>
      <c r="J88" s="230"/>
      <c r="K88" s="233"/>
      <c r="L88" s="236">
        <v>4231.08</v>
      </c>
      <c r="M88" s="233"/>
      <c r="N88" s="237">
        <v>102646</v>
      </c>
      <c r="AF88" s="221"/>
      <c r="AG88" s="222"/>
      <c r="AH88" s="222"/>
      <c r="AK88" s="186" t="s">
        <v>606</v>
      </c>
      <c r="AM88" s="222"/>
    </row>
    <row r="89" spans="1:40" s="180" customFormat="1" ht="22.5" x14ac:dyDescent="0.2">
      <c r="A89" s="231"/>
      <c r="B89" s="230" t="s">
        <v>607</v>
      </c>
      <c r="C89" s="438" t="s">
        <v>608</v>
      </c>
      <c r="D89" s="438"/>
      <c r="E89" s="438"/>
      <c r="F89" s="233" t="s">
        <v>609</v>
      </c>
      <c r="G89" s="244">
        <v>97</v>
      </c>
      <c r="H89" s="233"/>
      <c r="I89" s="244">
        <v>97</v>
      </c>
      <c r="J89" s="230"/>
      <c r="K89" s="233"/>
      <c r="L89" s="236">
        <v>4104.1499999999996</v>
      </c>
      <c r="M89" s="233"/>
      <c r="N89" s="237">
        <v>99567</v>
      </c>
      <c r="AF89" s="221"/>
      <c r="AG89" s="222"/>
      <c r="AH89" s="222"/>
      <c r="AK89" s="186" t="s">
        <v>608</v>
      </c>
      <c r="AM89" s="222"/>
    </row>
    <row r="90" spans="1:40" s="180" customFormat="1" ht="22.5" x14ac:dyDescent="0.2">
      <c r="A90" s="231"/>
      <c r="B90" s="230" t="s">
        <v>610</v>
      </c>
      <c r="C90" s="438" t="s">
        <v>611</v>
      </c>
      <c r="D90" s="438"/>
      <c r="E90" s="438"/>
      <c r="F90" s="233" t="s">
        <v>609</v>
      </c>
      <c r="G90" s="244">
        <v>51</v>
      </c>
      <c r="H90" s="244">
        <v>0</v>
      </c>
      <c r="I90" s="244">
        <v>0</v>
      </c>
      <c r="J90" s="230"/>
      <c r="K90" s="233"/>
      <c r="L90" s="230"/>
      <c r="M90" s="233"/>
      <c r="N90" s="239"/>
      <c r="AF90" s="221"/>
      <c r="AG90" s="222"/>
      <c r="AH90" s="222"/>
      <c r="AK90" s="186" t="s">
        <v>611</v>
      </c>
      <c r="AM90" s="222"/>
    </row>
    <row r="91" spans="1:40" s="180" customFormat="1" ht="12" x14ac:dyDescent="0.2">
      <c r="A91" s="245"/>
      <c r="B91" s="246"/>
      <c r="C91" s="442" t="s">
        <v>612</v>
      </c>
      <c r="D91" s="442"/>
      <c r="E91" s="442"/>
      <c r="F91" s="225"/>
      <c r="G91" s="225"/>
      <c r="H91" s="225"/>
      <c r="I91" s="225"/>
      <c r="J91" s="227"/>
      <c r="K91" s="225"/>
      <c r="L91" s="247">
        <v>8449.23</v>
      </c>
      <c r="M91" s="240"/>
      <c r="N91" s="248">
        <v>203000</v>
      </c>
      <c r="AF91" s="221"/>
      <c r="AG91" s="222"/>
      <c r="AH91" s="222"/>
      <c r="AM91" s="222" t="s">
        <v>612</v>
      </c>
    </row>
    <row r="92" spans="1:40" s="180" customFormat="1" ht="21" x14ac:dyDescent="0.2">
      <c r="A92" s="223" t="s">
        <v>628</v>
      </c>
      <c r="B92" s="224" t="s">
        <v>629</v>
      </c>
      <c r="C92" s="442" t="s">
        <v>630</v>
      </c>
      <c r="D92" s="442"/>
      <c r="E92" s="442"/>
      <c r="F92" s="225" t="s">
        <v>631</v>
      </c>
      <c r="G92" s="225"/>
      <c r="H92" s="225"/>
      <c r="I92" s="226">
        <v>300</v>
      </c>
      <c r="J92" s="249">
        <v>285.58</v>
      </c>
      <c r="K92" s="225"/>
      <c r="L92" s="247">
        <v>15004.2</v>
      </c>
      <c r="M92" s="252">
        <v>5.71</v>
      </c>
      <c r="N92" s="248">
        <v>85674</v>
      </c>
      <c r="AF92" s="221"/>
      <c r="AG92" s="222"/>
      <c r="AH92" s="222" t="s">
        <v>630</v>
      </c>
      <c r="AM92" s="222"/>
    </row>
    <row r="93" spans="1:40" s="180" customFormat="1" ht="12" x14ac:dyDescent="0.2">
      <c r="A93" s="245"/>
      <c r="B93" s="246"/>
      <c r="C93" s="438" t="s">
        <v>621</v>
      </c>
      <c r="D93" s="438"/>
      <c r="E93" s="438"/>
      <c r="F93" s="438"/>
      <c r="G93" s="438"/>
      <c r="H93" s="438"/>
      <c r="I93" s="438"/>
      <c r="J93" s="438"/>
      <c r="K93" s="438"/>
      <c r="L93" s="438"/>
      <c r="M93" s="438"/>
      <c r="N93" s="443"/>
      <c r="AF93" s="221"/>
      <c r="AG93" s="222"/>
      <c r="AH93" s="222"/>
      <c r="AM93" s="222"/>
      <c r="AN93" s="186" t="s">
        <v>621</v>
      </c>
    </row>
    <row r="94" spans="1:40" s="180" customFormat="1" ht="12" x14ac:dyDescent="0.2">
      <c r="A94" s="245"/>
      <c r="B94" s="246"/>
      <c r="C94" s="442" t="s">
        <v>612</v>
      </c>
      <c r="D94" s="442"/>
      <c r="E94" s="442"/>
      <c r="F94" s="225"/>
      <c r="G94" s="225"/>
      <c r="H94" s="225"/>
      <c r="I94" s="225"/>
      <c r="J94" s="227"/>
      <c r="K94" s="225"/>
      <c r="L94" s="247">
        <v>15004.2</v>
      </c>
      <c r="M94" s="240"/>
      <c r="N94" s="248">
        <v>85674</v>
      </c>
      <c r="AF94" s="221"/>
      <c r="AG94" s="222"/>
      <c r="AH94" s="222"/>
      <c r="AM94" s="222" t="s">
        <v>612</v>
      </c>
    </row>
    <row r="95" spans="1:40" s="180" customFormat="1" ht="32.25" x14ac:dyDescent="0.2">
      <c r="A95" s="223" t="s">
        <v>73</v>
      </c>
      <c r="B95" s="224" t="s">
        <v>632</v>
      </c>
      <c r="C95" s="442" t="s">
        <v>633</v>
      </c>
      <c r="D95" s="442"/>
      <c r="E95" s="442"/>
      <c r="F95" s="225" t="s">
        <v>634</v>
      </c>
      <c r="G95" s="225"/>
      <c r="H95" s="225"/>
      <c r="I95" s="226">
        <v>300</v>
      </c>
      <c r="J95" s="227"/>
      <c r="K95" s="225"/>
      <c r="L95" s="227"/>
      <c r="M95" s="225"/>
      <c r="N95" s="228"/>
      <c r="AF95" s="221"/>
      <c r="AG95" s="222"/>
      <c r="AH95" s="222" t="s">
        <v>633</v>
      </c>
      <c r="AM95" s="222"/>
    </row>
    <row r="96" spans="1:40" s="180" customFormat="1" ht="33.75" x14ac:dyDescent="0.2">
      <c r="A96" s="229"/>
      <c r="B96" s="230" t="s">
        <v>594</v>
      </c>
      <c r="C96" s="438" t="s">
        <v>595</v>
      </c>
      <c r="D96" s="438"/>
      <c r="E96" s="438"/>
      <c r="F96" s="438"/>
      <c r="G96" s="438"/>
      <c r="H96" s="438"/>
      <c r="I96" s="438"/>
      <c r="J96" s="438"/>
      <c r="K96" s="438"/>
      <c r="L96" s="438"/>
      <c r="M96" s="438"/>
      <c r="N96" s="443"/>
      <c r="AF96" s="221"/>
      <c r="AG96" s="222"/>
      <c r="AH96" s="222"/>
      <c r="AI96" s="186" t="s">
        <v>595</v>
      </c>
      <c r="AM96" s="222"/>
    </row>
    <row r="97" spans="1:41" s="180" customFormat="1" ht="22.5" x14ac:dyDescent="0.2">
      <c r="A97" s="229"/>
      <c r="B97" s="230" t="s">
        <v>596</v>
      </c>
      <c r="C97" s="438" t="s">
        <v>597</v>
      </c>
      <c r="D97" s="438"/>
      <c r="E97" s="438"/>
      <c r="F97" s="438"/>
      <c r="G97" s="438"/>
      <c r="H97" s="438"/>
      <c r="I97" s="438"/>
      <c r="J97" s="438"/>
      <c r="K97" s="438"/>
      <c r="L97" s="438"/>
      <c r="M97" s="438"/>
      <c r="N97" s="443"/>
      <c r="AF97" s="221"/>
      <c r="AG97" s="222"/>
      <c r="AH97" s="222"/>
      <c r="AI97" s="186" t="s">
        <v>597</v>
      </c>
      <c r="AM97" s="222"/>
    </row>
    <row r="98" spans="1:41" s="180" customFormat="1" ht="12" x14ac:dyDescent="0.2">
      <c r="A98" s="231"/>
      <c r="B98" s="232">
        <v>1</v>
      </c>
      <c r="C98" s="438" t="s">
        <v>598</v>
      </c>
      <c r="D98" s="438"/>
      <c r="E98" s="438"/>
      <c r="F98" s="233"/>
      <c r="G98" s="233"/>
      <c r="H98" s="233"/>
      <c r="I98" s="233"/>
      <c r="J98" s="234">
        <v>14.06</v>
      </c>
      <c r="K98" s="235">
        <v>1.38</v>
      </c>
      <c r="L98" s="236">
        <v>5820.84</v>
      </c>
      <c r="M98" s="235">
        <v>24.26</v>
      </c>
      <c r="N98" s="237">
        <v>141214</v>
      </c>
      <c r="AF98" s="221"/>
      <c r="AG98" s="222"/>
      <c r="AH98" s="222"/>
      <c r="AJ98" s="186" t="s">
        <v>598</v>
      </c>
      <c r="AM98" s="222"/>
    </row>
    <row r="99" spans="1:41" s="180" customFormat="1" ht="12" x14ac:dyDescent="0.2">
      <c r="A99" s="231"/>
      <c r="B99" s="232">
        <v>2</v>
      </c>
      <c r="C99" s="438" t="s">
        <v>599</v>
      </c>
      <c r="D99" s="438"/>
      <c r="E99" s="438"/>
      <c r="F99" s="233"/>
      <c r="G99" s="233"/>
      <c r="H99" s="233"/>
      <c r="I99" s="233"/>
      <c r="J99" s="234">
        <v>11.02</v>
      </c>
      <c r="K99" s="235">
        <v>1.38</v>
      </c>
      <c r="L99" s="236">
        <v>4562.28</v>
      </c>
      <c r="M99" s="235">
        <v>8.92</v>
      </c>
      <c r="N99" s="237">
        <v>40696</v>
      </c>
      <c r="AF99" s="221"/>
      <c r="AG99" s="222"/>
      <c r="AH99" s="222"/>
      <c r="AJ99" s="186" t="s">
        <v>599</v>
      </c>
      <c r="AM99" s="222"/>
    </row>
    <row r="100" spans="1:41" s="180" customFormat="1" ht="12" x14ac:dyDescent="0.2">
      <c r="A100" s="231"/>
      <c r="B100" s="232">
        <v>3</v>
      </c>
      <c r="C100" s="438" t="s">
        <v>600</v>
      </c>
      <c r="D100" s="438"/>
      <c r="E100" s="438"/>
      <c r="F100" s="233"/>
      <c r="G100" s="233"/>
      <c r="H100" s="233"/>
      <c r="I100" s="233"/>
      <c r="J100" s="234">
        <v>1.63</v>
      </c>
      <c r="K100" s="235">
        <v>1.38</v>
      </c>
      <c r="L100" s="234">
        <v>674.82</v>
      </c>
      <c r="M100" s="235">
        <v>24.26</v>
      </c>
      <c r="N100" s="237">
        <v>16371</v>
      </c>
      <c r="AF100" s="221"/>
      <c r="AG100" s="222"/>
      <c r="AH100" s="222"/>
      <c r="AJ100" s="186" t="s">
        <v>600</v>
      </c>
      <c r="AM100" s="222"/>
    </row>
    <row r="101" spans="1:41" s="180" customFormat="1" ht="12" x14ac:dyDescent="0.2">
      <c r="A101" s="231"/>
      <c r="B101" s="232">
        <v>4</v>
      </c>
      <c r="C101" s="438" t="s">
        <v>601</v>
      </c>
      <c r="D101" s="438"/>
      <c r="E101" s="438"/>
      <c r="F101" s="233"/>
      <c r="G101" s="233"/>
      <c r="H101" s="233"/>
      <c r="I101" s="233"/>
      <c r="J101" s="234">
        <v>1.44</v>
      </c>
      <c r="K101" s="233"/>
      <c r="L101" s="234">
        <v>432</v>
      </c>
      <c r="M101" s="238">
        <v>6.9</v>
      </c>
      <c r="N101" s="237">
        <v>2981</v>
      </c>
      <c r="AF101" s="221"/>
      <c r="AG101" s="222"/>
      <c r="AH101" s="222"/>
      <c r="AJ101" s="186" t="s">
        <v>601</v>
      </c>
      <c r="AM101" s="222"/>
    </row>
    <row r="102" spans="1:41" s="180" customFormat="1" ht="12" x14ac:dyDescent="0.2">
      <c r="A102" s="231"/>
      <c r="B102" s="230"/>
      <c r="C102" s="438" t="s">
        <v>602</v>
      </c>
      <c r="D102" s="438"/>
      <c r="E102" s="438"/>
      <c r="F102" s="233" t="s">
        <v>603</v>
      </c>
      <c r="G102" s="235">
        <v>1.55</v>
      </c>
      <c r="H102" s="235">
        <v>1.38</v>
      </c>
      <c r="I102" s="238">
        <v>641.70000000000005</v>
      </c>
      <c r="J102" s="230"/>
      <c r="K102" s="233"/>
      <c r="L102" s="230"/>
      <c r="M102" s="233"/>
      <c r="N102" s="239"/>
      <c r="AF102" s="221"/>
      <c r="AG102" s="222"/>
      <c r="AH102" s="222"/>
      <c r="AK102" s="186" t="s">
        <v>602</v>
      </c>
      <c r="AM102" s="222"/>
    </row>
    <row r="103" spans="1:41" s="180" customFormat="1" ht="12" x14ac:dyDescent="0.2">
      <c r="A103" s="231"/>
      <c r="B103" s="230"/>
      <c r="C103" s="438" t="s">
        <v>604</v>
      </c>
      <c r="D103" s="438"/>
      <c r="E103" s="438"/>
      <c r="F103" s="233" t="s">
        <v>603</v>
      </c>
      <c r="G103" s="235">
        <v>0.15</v>
      </c>
      <c r="H103" s="235">
        <v>1.38</v>
      </c>
      <c r="I103" s="238">
        <v>62.1</v>
      </c>
      <c r="J103" s="230"/>
      <c r="K103" s="233"/>
      <c r="L103" s="230"/>
      <c r="M103" s="233"/>
      <c r="N103" s="239"/>
      <c r="AF103" s="221"/>
      <c r="AG103" s="222"/>
      <c r="AH103" s="222"/>
      <c r="AK103" s="186" t="s">
        <v>604</v>
      </c>
      <c r="AM103" s="222"/>
    </row>
    <row r="104" spans="1:41" s="180" customFormat="1" ht="12" x14ac:dyDescent="0.2">
      <c r="A104" s="231"/>
      <c r="B104" s="230"/>
      <c r="C104" s="444" t="s">
        <v>605</v>
      </c>
      <c r="D104" s="444"/>
      <c r="E104" s="444"/>
      <c r="F104" s="240"/>
      <c r="G104" s="240"/>
      <c r="H104" s="240"/>
      <c r="I104" s="240"/>
      <c r="J104" s="241">
        <v>26.52</v>
      </c>
      <c r="K104" s="240"/>
      <c r="L104" s="242">
        <v>10815.12</v>
      </c>
      <c r="M104" s="240"/>
      <c r="N104" s="243"/>
      <c r="AF104" s="221"/>
      <c r="AG104" s="222"/>
      <c r="AH104" s="222"/>
      <c r="AL104" s="186" t="s">
        <v>605</v>
      </c>
      <c r="AM104" s="222"/>
    </row>
    <row r="105" spans="1:41" s="180" customFormat="1" ht="12" x14ac:dyDescent="0.2">
      <c r="A105" s="231"/>
      <c r="B105" s="230"/>
      <c r="C105" s="438" t="s">
        <v>606</v>
      </c>
      <c r="D105" s="438"/>
      <c r="E105" s="438"/>
      <c r="F105" s="233"/>
      <c r="G105" s="233"/>
      <c r="H105" s="233"/>
      <c r="I105" s="233"/>
      <c r="J105" s="230"/>
      <c r="K105" s="233"/>
      <c r="L105" s="236">
        <v>6495.66</v>
      </c>
      <c r="M105" s="233"/>
      <c r="N105" s="237">
        <v>157585</v>
      </c>
      <c r="AF105" s="221"/>
      <c r="AG105" s="222"/>
      <c r="AH105" s="222"/>
      <c r="AK105" s="186" t="s">
        <v>606</v>
      </c>
      <c r="AM105" s="222"/>
    </row>
    <row r="106" spans="1:41" s="180" customFormat="1" ht="22.5" x14ac:dyDescent="0.2">
      <c r="A106" s="231"/>
      <c r="B106" s="230" t="s">
        <v>635</v>
      </c>
      <c r="C106" s="438" t="s">
        <v>636</v>
      </c>
      <c r="D106" s="438"/>
      <c r="E106" s="438"/>
      <c r="F106" s="233" t="s">
        <v>609</v>
      </c>
      <c r="G106" s="244">
        <v>103</v>
      </c>
      <c r="H106" s="233"/>
      <c r="I106" s="244">
        <v>103</v>
      </c>
      <c r="J106" s="230"/>
      <c r="K106" s="233"/>
      <c r="L106" s="236">
        <v>6690.53</v>
      </c>
      <c r="M106" s="233"/>
      <c r="N106" s="237">
        <v>162313</v>
      </c>
      <c r="AF106" s="221"/>
      <c r="AG106" s="222"/>
      <c r="AH106" s="222"/>
      <c r="AK106" s="186" t="s">
        <v>636</v>
      </c>
      <c r="AM106" s="222"/>
    </row>
    <row r="107" spans="1:41" s="180" customFormat="1" ht="22.5" x14ac:dyDescent="0.2">
      <c r="A107" s="231"/>
      <c r="B107" s="230" t="s">
        <v>637</v>
      </c>
      <c r="C107" s="438" t="s">
        <v>638</v>
      </c>
      <c r="D107" s="438"/>
      <c r="E107" s="438"/>
      <c r="F107" s="233" t="s">
        <v>609</v>
      </c>
      <c r="G107" s="244">
        <v>60</v>
      </c>
      <c r="H107" s="244">
        <v>0</v>
      </c>
      <c r="I107" s="244">
        <v>0</v>
      </c>
      <c r="J107" s="230"/>
      <c r="K107" s="233"/>
      <c r="L107" s="230"/>
      <c r="M107" s="233"/>
      <c r="N107" s="239"/>
      <c r="AF107" s="221"/>
      <c r="AG107" s="222"/>
      <c r="AH107" s="222"/>
      <c r="AK107" s="186" t="s">
        <v>638</v>
      </c>
      <c r="AM107" s="222"/>
    </row>
    <row r="108" spans="1:41" s="180" customFormat="1" ht="12" x14ac:dyDescent="0.2">
      <c r="A108" s="245"/>
      <c r="B108" s="246"/>
      <c r="C108" s="442" t="s">
        <v>612</v>
      </c>
      <c r="D108" s="442"/>
      <c r="E108" s="442"/>
      <c r="F108" s="225"/>
      <c r="G108" s="225"/>
      <c r="H108" s="225"/>
      <c r="I108" s="225"/>
      <c r="J108" s="227"/>
      <c r="K108" s="225"/>
      <c r="L108" s="247">
        <v>17505.650000000001</v>
      </c>
      <c r="M108" s="240"/>
      <c r="N108" s="248">
        <v>347204</v>
      </c>
      <c r="AF108" s="221"/>
      <c r="AG108" s="222"/>
      <c r="AH108" s="222"/>
      <c r="AM108" s="222" t="s">
        <v>612</v>
      </c>
    </row>
    <row r="109" spans="1:41" s="180" customFormat="1" ht="21" x14ac:dyDescent="0.2">
      <c r="A109" s="223" t="s">
        <v>71</v>
      </c>
      <c r="B109" s="224" t="s">
        <v>639</v>
      </c>
      <c r="C109" s="442" t="s">
        <v>640</v>
      </c>
      <c r="D109" s="442"/>
      <c r="E109" s="442"/>
      <c r="F109" s="225" t="s">
        <v>128</v>
      </c>
      <c r="G109" s="225"/>
      <c r="H109" s="225"/>
      <c r="I109" s="250">
        <v>4.5</v>
      </c>
      <c r="J109" s="247">
        <v>27646.26</v>
      </c>
      <c r="K109" s="225"/>
      <c r="L109" s="247">
        <v>18030.14</v>
      </c>
      <c r="M109" s="250">
        <v>6.9</v>
      </c>
      <c r="N109" s="248">
        <v>124408</v>
      </c>
      <c r="AF109" s="221"/>
      <c r="AG109" s="222"/>
      <c r="AH109" s="222" t="s">
        <v>640</v>
      </c>
      <c r="AM109" s="222"/>
    </row>
    <row r="110" spans="1:41" s="180" customFormat="1" ht="12" x14ac:dyDescent="0.2">
      <c r="A110" s="245"/>
      <c r="B110" s="246"/>
      <c r="C110" s="438" t="s">
        <v>615</v>
      </c>
      <c r="D110" s="438"/>
      <c r="E110" s="438"/>
      <c r="F110" s="438"/>
      <c r="G110" s="438"/>
      <c r="H110" s="438"/>
      <c r="I110" s="438"/>
      <c r="J110" s="438"/>
      <c r="K110" s="438"/>
      <c r="L110" s="438"/>
      <c r="M110" s="438"/>
      <c r="N110" s="443"/>
      <c r="AF110" s="221"/>
      <c r="AG110" s="222"/>
      <c r="AH110" s="222"/>
      <c r="AM110" s="222"/>
      <c r="AN110" s="186" t="s">
        <v>615</v>
      </c>
    </row>
    <row r="111" spans="1:41" s="180" customFormat="1" ht="12" x14ac:dyDescent="0.2">
      <c r="A111" s="253"/>
      <c r="B111" s="254"/>
      <c r="C111" s="438" t="s">
        <v>641</v>
      </c>
      <c r="D111" s="438"/>
      <c r="E111" s="438"/>
      <c r="F111" s="438"/>
      <c r="G111" s="438"/>
      <c r="H111" s="438"/>
      <c r="I111" s="438"/>
      <c r="J111" s="438"/>
      <c r="K111" s="438"/>
      <c r="L111" s="438"/>
      <c r="M111" s="438"/>
      <c r="N111" s="443"/>
      <c r="AF111" s="221"/>
      <c r="AG111" s="222"/>
      <c r="AH111" s="222"/>
      <c r="AM111" s="222"/>
      <c r="AO111" s="186" t="s">
        <v>641</v>
      </c>
    </row>
    <row r="112" spans="1:41" s="180" customFormat="1" ht="12" x14ac:dyDescent="0.2">
      <c r="A112" s="245"/>
      <c r="B112" s="246"/>
      <c r="C112" s="442" t="s">
        <v>612</v>
      </c>
      <c r="D112" s="442"/>
      <c r="E112" s="442"/>
      <c r="F112" s="225"/>
      <c r="G112" s="225"/>
      <c r="H112" s="225"/>
      <c r="I112" s="225"/>
      <c r="J112" s="227"/>
      <c r="K112" s="225"/>
      <c r="L112" s="247">
        <v>18030.14</v>
      </c>
      <c r="M112" s="240"/>
      <c r="N112" s="248">
        <v>124408</v>
      </c>
      <c r="AF112" s="221"/>
      <c r="AG112" s="222"/>
      <c r="AH112" s="222"/>
      <c r="AM112" s="222" t="s">
        <v>612</v>
      </c>
    </row>
    <row r="113" spans="1:41" s="180" customFormat="1" ht="32.25" x14ac:dyDescent="0.2">
      <c r="A113" s="223" t="s">
        <v>70</v>
      </c>
      <c r="B113" s="224" t="s">
        <v>639</v>
      </c>
      <c r="C113" s="442" t="s">
        <v>642</v>
      </c>
      <c r="D113" s="442"/>
      <c r="E113" s="442"/>
      <c r="F113" s="225"/>
      <c r="G113" s="225"/>
      <c r="H113" s="225"/>
      <c r="I113" s="226">
        <v>600</v>
      </c>
      <c r="J113" s="249">
        <v>92.8</v>
      </c>
      <c r="K113" s="225"/>
      <c r="L113" s="247">
        <v>8069.57</v>
      </c>
      <c r="M113" s="250">
        <v>6.9</v>
      </c>
      <c r="N113" s="248">
        <v>55680</v>
      </c>
      <c r="AF113" s="221"/>
      <c r="AG113" s="222"/>
      <c r="AH113" s="222" t="s">
        <v>642</v>
      </c>
      <c r="AM113" s="222"/>
    </row>
    <row r="114" spans="1:41" s="180" customFormat="1" ht="12" x14ac:dyDescent="0.2">
      <c r="A114" s="245"/>
      <c r="B114" s="246"/>
      <c r="C114" s="438" t="s">
        <v>615</v>
      </c>
      <c r="D114" s="438"/>
      <c r="E114" s="438"/>
      <c r="F114" s="438"/>
      <c r="G114" s="438"/>
      <c r="H114" s="438"/>
      <c r="I114" s="438"/>
      <c r="J114" s="438"/>
      <c r="K114" s="438"/>
      <c r="L114" s="438"/>
      <c r="M114" s="438"/>
      <c r="N114" s="443"/>
      <c r="AF114" s="221"/>
      <c r="AG114" s="222"/>
      <c r="AH114" s="222"/>
      <c r="AM114" s="222"/>
      <c r="AN114" s="186" t="s">
        <v>615</v>
      </c>
    </row>
    <row r="115" spans="1:41" s="180" customFormat="1" ht="12" x14ac:dyDescent="0.2">
      <c r="A115" s="253"/>
      <c r="B115" s="254"/>
      <c r="C115" s="438" t="s">
        <v>643</v>
      </c>
      <c r="D115" s="438"/>
      <c r="E115" s="438"/>
      <c r="F115" s="438"/>
      <c r="G115" s="438"/>
      <c r="H115" s="438"/>
      <c r="I115" s="438"/>
      <c r="J115" s="438"/>
      <c r="K115" s="438"/>
      <c r="L115" s="438"/>
      <c r="M115" s="438"/>
      <c r="N115" s="443"/>
      <c r="AF115" s="221"/>
      <c r="AG115" s="222"/>
      <c r="AH115" s="222"/>
      <c r="AM115" s="222"/>
      <c r="AO115" s="186" t="s">
        <v>643</v>
      </c>
    </row>
    <row r="116" spans="1:41" s="180" customFormat="1" ht="12" x14ac:dyDescent="0.2">
      <c r="A116" s="245"/>
      <c r="B116" s="246"/>
      <c r="C116" s="442" t="s">
        <v>612</v>
      </c>
      <c r="D116" s="442"/>
      <c r="E116" s="442"/>
      <c r="F116" s="225"/>
      <c r="G116" s="225"/>
      <c r="H116" s="225"/>
      <c r="I116" s="225"/>
      <c r="J116" s="227"/>
      <c r="K116" s="225"/>
      <c r="L116" s="247">
        <v>8069.57</v>
      </c>
      <c r="M116" s="240"/>
      <c r="N116" s="248">
        <v>55680</v>
      </c>
      <c r="AF116" s="221"/>
      <c r="AG116" s="222"/>
      <c r="AH116" s="222"/>
      <c r="AM116" s="222" t="s">
        <v>612</v>
      </c>
    </row>
    <row r="117" spans="1:41" s="180" customFormat="1" ht="21.75" x14ac:dyDescent="0.2">
      <c r="A117" s="223" t="s">
        <v>442</v>
      </c>
      <c r="B117" s="224" t="s">
        <v>644</v>
      </c>
      <c r="C117" s="442" t="s">
        <v>645</v>
      </c>
      <c r="D117" s="442"/>
      <c r="E117" s="442"/>
      <c r="F117" s="225" t="s">
        <v>631</v>
      </c>
      <c r="G117" s="225"/>
      <c r="H117" s="225"/>
      <c r="I117" s="226">
        <v>600</v>
      </c>
      <c r="J117" s="249">
        <v>61.15</v>
      </c>
      <c r="K117" s="225"/>
      <c r="L117" s="247">
        <v>5317.39</v>
      </c>
      <c r="M117" s="250">
        <v>6.9</v>
      </c>
      <c r="N117" s="248">
        <v>36690</v>
      </c>
      <c r="AF117" s="221"/>
      <c r="AG117" s="222"/>
      <c r="AH117" s="222" t="s">
        <v>645</v>
      </c>
      <c r="AM117" s="222"/>
    </row>
    <row r="118" spans="1:41" s="180" customFormat="1" ht="12" x14ac:dyDescent="0.2">
      <c r="A118" s="245"/>
      <c r="B118" s="246"/>
      <c r="C118" s="438" t="s">
        <v>615</v>
      </c>
      <c r="D118" s="438"/>
      <c r="E118" s="438"/>
      <c r="F118" s="438"/>
      <c r="G118" s="438"/>
      <c r="H118" s="438"/>
      <c r="I118" s="438"/>
      <c r="J118" s="438"/>
      <c r="K118" s="438"/>
      <c r="L118" s="438"/>
      <c r="M118" s="438"/>
      <c r="N118" s="443"/>
      <c r="AF118" s="221"/>
      <c r="AG118" s="222"/>
      <c r="AH118" s="222"/>
      <c r="AM118" s="222"/>
      <c r="AN118" s="186" t="s">
        <v>615</v>
      </c>
    </row>
    <row r="119" spans="1:41" s="180" customFormat="1" ht="12" x14ac:dyDescent="0.2">
      <c r="A119" s="253"/>
      <c r="B119" s="254"/>
      <c r="C119" s="438" t="s">
        <v>646</v>
      </c>
      <c r="D119" s="438"/>
      <c r="E119" s="438"/>
      <c r="F119" s="438"/>
      <c r="G119" s="438"/>
      <c r="H119" s="438"/>
      <c r="I119" s="438"/>
      <c r="J119" s="438"/>
      <c r="K119" s="438"/>
      <c r="L119" s="438"/>
      <c r="M119" s="438"/>
      <c r="N119" s="443"/>
      <c r="AF119" s="221"/>
      <c r="AG119" s="222"/>
      <c r="AH119" s="222"/>
      <c r="AM119" s="222"/>
      <c r="AO119" s="186" t="s">
        <v>646</v>
      </c>
    </row>
    <row r="120" spans="1:41" s="180" customFormat="1" ht="12" x14ac:dyDescent="0.2">
      <c r="A120" s="245"/>
      <c r="B120" s="246"/>
      <c r="C120" s="442" t="s">
        <v>612</v>
      </c>
      <c r="D120" s="442"/>
      <c r="E120" s="442"/>
      <c r="F120" s="225"/>
      <c r="G120" s="225"/>
      <c r="H120" s="225"/>
      <c r="I120" s="225"/>
      <c r="J120" s="227"/>
      <c r="K120" s="225"/>
      <c r="L120" s="247">
        <v>5317.39</v>
      </c>
      <c r="M120" s="240"/>
      <c r="N120" s="248">
        <v>36690</v>
      </c>
      <c r="AF120" s="221"/>
      <c r="AG120" s="222"/>
      <c r="AH120" s="222"/>
      <c r="AM120" s="222" t="s">
        <v>612</v>
      </c>
    </row>
    <row r="121" spans="1:41" s="180" customFormat="1" ht="12" x14ac:dyDescent="0.2">
      <c r="A121" s="445" t="s">
        <v>647</v>
      </c>
      <c r="B121" s="446"/>
      <c r="C121" s="446"/>
      <c r="D121" s="446"/>
      <c r="E121" s="446"/>
      <c r="F121" s="446"/>
      <c r="G121" s="446"/>
      <c r="H121" s="446"/>
      <c r="I121" s="446"/>
      <c r="J121" s="446"/>
      <c r="K121" s="446"/>
      <c r="L121" s="446"/>
      <c r="M121" s="446"/>
      <c r="N121" s="447"/>
      <c r="AF121" s="221"/>
      <c r="AG121" s="222" t="s">
        <v>647</v>
      </c>
      <c r="AH121" s="222"/>
      <c r="AM121" s="222"/>
    </row>
    <row r="122" spans="1:41" s="180" customFormat="1" ht="32.25" x14ac:dyDescent="0.2">
      <c r="A122" s="223" t="s">
        <v>432</v>
      </c>
      <c r="B122" s="224" t="s">
        <v>591</v>
      </c>
      <c r="C122" s="442" t="s">
        <v>592</v>
      </c>
      <c r="D122" s="442"/>
      <c r="E122" s="442"/>
      <c r="F122" s="225" t="s">
        <v>593</v>
      </c>
      <c r="G122" s="225"/>
      <c r="H122" s="225"/>
      <c r="I122" s="226">
        <v>110</v>
      </c>
      <c r="J122" s="227"/>
      <c r="K122" s="225"/>
      <c r="L122" s="227"/>
      <c r="M122" s="225"/>
      <c r="N122" s="228"/>
      <c r="AF122" s="221"/>
      <c r="AG122" s="222"/>
      <c r="AH122" s="222" t="s">
        <v>592</v>
      </c>
      <c r="AM122" s="222"/>
    </row>
    <row r="123" spans="1:41" s="180" customFormat="1" ht="33.75" x14ac:dyDescent="0.2">
      <c r="A123" s="229"/>
      <c r="B123" s="230" t="s">
        <v>594</v>
      </c>
      <c r="C123" s="438" t="s">
        <v>595</v>
      </c>
      <c r="D123" s="438"/>
      <c r="E123" s="438"/>
      <c r="F123" s="438"/>
      <c r="G123" s="438"/>
      <c r="H123" s="438"/>
      <c r="I123" s="438"/>
      <c r="J123" s="438"/>
      <c r="K123" s="438"/>
      <c r="L123" s="438"/>
      <c r="M123" s="438"/>
      <c r="N123" s="443"/>
      <c r="AF123" s="221"/>
      <c r="AG123" s="222"/>
      <c r="AH123" s="222"/>
      <c r="AI123" s="186" t="s">
        <v>595</v>
      </c>
      <c r="AM123" s="222"/>
    </row>
    <row r="124" spans="1:41" s="180" customFormat="1" ht="22.5" x14ac:dyDescent="0.2">
      <c r="A124" s="229"/>
      <c r="B124" s="230" t="s">
        <v>596</v>
      </c>
      <c r="C124" s="438" t="s">
        <v>597</v>
      </c>
      <c r="D124" s="438"/>
      <c r="E124" s="438"/>
      <c r="F124" s="438"/>
      <c r="G124" s="438"/>
      <c r="H124" s="438"/>
      <c r="I124" s="438"/>
      <c r="J124" s="438"/>
      <c r="K124" s="438"/>
      <c r="L124" s="438"/>
      <c r="M124" s="438"/>
      <c r="N124" s="443"/>
      <c r="AF124" s="221"/>
      <c r="AG124" s="222"/>
      <c r="AH124" s="222"/>
      <c r="AI124" s="186" t="s">
        <v>597</v>
      </c>
      <c r="AM124" s="222"/>
    </row>
    <row r="125" spans="1:41" s="180" customFormat="1" ht="12" x14ac:dyDescent="0.2">
      <c r="A125" s="231"/>
      <c r="B125" s="232">
        <v>1</v>
      </c>
      <c r="C125" s="438" t="s">
        <v>598</v>
      </c>
      <c r="D125" s="438"/>
      <c r="E125" s="438"/>
      <c r="F125" s="233"/>
      <c r="G125" s="233"/>
      <c r="H125" s="233"/>
      <c r="I125" s="233"/>
      <c r="J125" s="234">
        <v>20.440000000000001</v>
      </c>
      <c r="K125" s="235">
        <v>1.38</v>
      </c>
      <c r="L125" s="236">
        <v>3102.79</v>
      </c>
      <c r="M125" s="235">
        <v>24.26</v>
      </c>
      <c r="N125" s="237">
        <v>75274</v>
      </c>
      <c r="AF125" s="221"/>
      <c r="AG125" s="222"/>
      <c r="AH125" s="222"/>
      <c r="AJ125" s="186" t="s">
        <v>598</v>
      </c>
      <c r="AM125" s="222"/>
    </row>
    <row r="126" spans="1:41" s="180" customFormat="1" ht="12" x14ac:dyDescent="0.2">
      <c r="A126" s="231"/>
      <c r="B126" s="232">
        <v>2</v>
      </c>
      <c r="C126" s="438" t="s">
        <v>599</v>
      </c>
      <c r="D126" s="438"/>
      <c r="E126" s="438"/>
      <c r="F126" s="233"/>
      <c r="G126" s="233"/>
      <c r="H126" s="233"/>
      <c r="I126" s="233"/>
      <c r="J126" s="234">
        <v>33.47</v>
      </c>
      <c r="K126" s="235">
        <v>1.38</v>
      </c>
      <c r="L126" s="236">
        <v>5080.75</v>
      </c>
      <c r="M126" s="235">
        <v>8.92</v>
      </c>
      <c r="N126" s="237">
        <v>45320</v>
      </c>
      <c r="AF126" s="221"/>
      <c r="AG126" s="222"/>
      <c r="AH126" s="222"/>
      <c r="AJ126" s="186" t="s">
        <v>599</v>
      </c>
      <c r="AM126" s="222"/>
    </row>
    <row r="127" spans="1:41" s="180" customFormat="1" ht="12" x14ac:dyDescent="0.2">
      <c r="A127" s="231"/>
      <c r="B127" s="232">
        <v>3</v>
      </c>
      <c r="C127" s="438" t="s">
        <v>600</v>
      </c>
      <c r="D127" s="438"/>
      <c r="E127" s="438"/>
      <c r="F127" s="233"/>
      <c r="G127" s="233"/>
      <c r="H127" s="233"/>
      <c r="I127" s="233"/>
      <c r="J127" s="234">
        <v>3.42</v>
      </c>
      <c r="K127" s="235">
        <v>1.38</v>
      </c>
      <c r="L127" s="234">
        <v>519.16</v>
      </c>
      <c r="M127" s="235">
        <v>24.26</v>
      </c>
      <c r="N127" s="237">
        <v>12595</v>
      </c>
      <c r="AF127" s="221"/>
      <c r="AG127" s="222"/>
      <c r="AH127" s="222"/>
      <c r="AJ127" s="186" t="s">
        <v>600</v>
      </c>
      <c r="AM127" s="222"/>
    </row>
    <row r="128" spans="1:41" s="180" customFormat="1" ht="12" x14ac:dyDescent="0.2">
      <c r="A128" s="231"/>
      <c r="B128" s="232">
        <v>4</v>
      </c>
      <c r="C128" s="438" t="s">
        <v>601</v>
      </c>
      <c r="D128" s="438"/>
      <c r="E128" s="438"/>
      <c r="F128" s="233"/>
      <c r="G128" s="233"/>
      <c r="H128" s="233"/>
      <c r="I128" s="233"/>
      <c r="J128" s="234">
        <v>2.94</v>
      </c>
      <c r="K128" s="233"/>
      <c r="L128" s="234">
        <v>323.39999999999998</v>
      </c>
      <c r="M128" s="238">
        <v>6.9</v>
      </c>
      <c r="N128" s="237">
        <v>2231</v>
      </c>
      <c r="AF128" s="221"/>
      <c r="AG128" s="222"/>
      <c r="AH128" s="222"/>
      <c r="AJ128" s="186" t="s">
        <v>601</v>
      </c>
      <c r="AM128" s="222"/>
    </row>
    <row r="129" spans="1:40" s="180" customFormat="1" ht="12" x14ac:dyDescent="0.2">
      <c r="A129" s="231"/>
      <c r="B129" s="230"/>
      <c r="C129" s="438" t="s">
        <v>602</v>
      </c>
      <c r="D129" s="438"/>
      <c r="E129" s="438"/>
      <c r="F129" s="233" t="s">
        <v>603</v>
      </c>
      <c r="G129" s="235">
        <v>2.06</v>
      </c>
      <c r="H129" s="235">
        <v>1.38</v>
      </c>
      <c r="I129" s="255">
        <v>312.70800000000003</v>
      </c>
      <c r="J129" s="230"/>
      <c r="K129" s="233"/>
      <c r="L129" s="230"/>
      <c r="M129" s="233"/>
      <c r="N129" s="239"/>
      <c r="AF129" s="221"/>
      <c r="AG129" s="222"/>
      <c r="AH129" s="222"/>
      <c r="AK129" s="186" t="s">
        <v>602</v>
      </c>
      <c r="AM129" s="222"/>
    </row>
    <row r="130" spans="1:40" s="180" customFormat="1" ht="12" x14ac:dyDescent="0.2">
      <c r="A130" s="231"/>
      <c r="B130" s="230"/>
      <c r="C130" s="438" t="s">
        <v>604</v>
      </c>
      <c r="D130" s="438"/>
      <c r="E130" s="438"/>
      <c r="F130" s="233" t="s">
        <v>603</v>
      </c>
      <c r="G130" s="235">
        <v>0.31</v>
      </c>
      <c r="H130" s="235">
        <v>1.38</v>
      </c>
      <c r="I130" s="255">
        <v>47.058</v>
      </c>
      <c r="J130" s="230"/>
      <c r="K130" s="233"/>
      <c r="L130" s="230"/>
      <c r="M130" s="233"/>
      <c r="N130" s="239"/>
      <c r="AF130" s="221"/>
      <c r="AG130" s="222"/>
      <c r="AH130" s="222"/>
      <c r="AK130" s="186" t="s">
        <v>604</v>
      </c>
      <c r="AM130" s="222"/>
    </row>
    <row r="131" spans="1:40" s="180" customFormat="1" ht="12" x14ac:dyDescent="0.2">
      <c r="A131" s="231"/>
      <c r="B131" s="230"/>
      <c r="C131" s="444" t="s">
        <v>605</v>
      </c>
      <c r="D131" s="444"/>
      <c r="E131" s="444"/>
      <c r="F131" s="240"/>
      <c r="G131" s="240"/>
      <c r="H131" s="240"/>
      <c r="I131" s="240"/>
      <c r="J131" s="241">
        <v>56.85</v>
      </c>
      <c r="K131" s="240"/>
      <c r="L131" s="242">
        <v>8506.94</v>
      </c>
      <c r="M131" s="240"/>
      <c r="N131" s="243"/>
      <c r="AF131" s="221"/>
      <c r="AG131" s="222"/>
      <c r="AH131" s="222"/>
      <c r="AL131" s="186" t="s">
        <v>605</v>
      </c>
      <c r="AM131" s="222"/>
    </row>
    <row r="132" spans="1:40" s="180" customFormat="1" ht="12" x14ac:dyDescent="0.2">
      <c r="A132" s="231"/>
      <c r="B132" s="230"/>
      <c r="C132" s="438" t="s">
        <v>606</v>
      </c>
      <c r="D132" s="438"/>
      <c r="E132" s="438"/>
      <c r="F132" s="233"/>
      <c r="G132" s="233"/>
      <c r="H132" s="233"/>
      <c r="I132" s="233"/>
      <c r="J132" s="230"/>
      <c r="K132" s="233"/>
      <c r="L132" s="236">
        <v>3621.95</v>
      </c>
      <c r="M132" s="233"/>
      <c r="N132" s="237">
        <v>87869</v>
      </c>
      <c r="AF132" s="221"/>
      <c r="AG132" s="222"/>
      <c r="AH132" s="222"/>
      <c r="AK132" s="186" t="s">
        <v>606</v>
      </c>
      <c r="AM132" s="222"/>
    </row>
    <row r="133" spans="1:40" s="180" customFormat="1" ht="22.5" x14ac:dyDescent="0.2">
      <c r="A133" s="231"/>
      <c r="B133" s="230" t="s">
        <v>607</v>
      </c>
      <c r="C133" s="438" t="s">
        <v>608</v>
      </c>
      <c r="D133" s="438"/>
      <c r="E133" s="438"/>
      <c r="F133" s="233" t="s">
        <v>609</v>
      </c>
      <c r="G133" s="244">
        <v>97</v>
      </c>
      <c r="H133" s="233"/>
      <c r="I133" s="244">
        <v>97</v>
      </c>
      <c r="J133" s="230"/>
      <c r="K133" s="233"/>
      <c r="L133" s="236">
        <v>3513.29</v>
      </c>
      <c r="M133" s="233"/>
      <c r="N133" s="237">
        <v>85233</v>
      </c>
      <c r="AF133" s="221"/>
      <c r="AG133" s="222"/>
      <c r="AH133" s="222"/>
      <c r="AK133" s="186" t="s">
        <v>608</v>
      </c>
      <c r="AM133" s="222"/>
    </row>
    <row r="134" spans="1:40" s="180" customFormat="1" ht="22.5" x14ac:dyDescent="0.2">
      <c r="A134" s="231"/>
      <c r="B134" s="230" t="s">
        <v>610</v>
      </c>
      <c r="C134" s="438" t="s">
        <v>611</v>
      </c>
      <c r="D134" s="438"/>
      <c r="E134" s="438"/>
      <c r="F134" s="233" t="s">
        <v>609</v>
      </c>
      <c r="G134" s="244">
        <v>51</v>
      </c>
      <c r="H134" s="244">
        <v>0</v>
      </c>
      <c r="I134" s="244">
        <v>0</v>
      </c>
      <c r="J134" s="230"/>
      <c r="K134" s="233"/>
      <c r="L134" s="230"/>
      <c r="M134" s="233"/>
      <c r="N134" s="239"/>
      <c r="AF134" s="221"/>
      <c r="AG134" s="222"/>
      <c r="AH134" s="222"/>
      <c r="AK134" s="186" t="s">
        <v>611</v>
      </c>
      <c r="AM134" s="222"/>
    </row>
    <row r="135" spans="1:40" s="180" customFormat="1" ht="12" x14ac:dyDescent="0.2">
      <c r="A135" s="245"/>
      <c r="B135" s="246"/>
      <c r="C135" s="442" t="s">
        <v>612</v>
      </c>
      <c r="D135" s="442"/>
      <c r="E135" s="442"/>
      <c r="F135" s="225"/>
      <c r="G135" s="225"/>
      <c r="H135" s="225"/>
      <c r="I135" s="225"/>
      <c r="J135" s="227"/>
      <c r="K135" s="225"/>
      <c r="L135" s="247">
        <v>12020.23</v>
      </c>
      <c r="M135" s="240"/>
      <c r="N135" s="248">
        <v>208058</v>
      </c>
      <c r="AF135" s="221"/>
      <c r="AG135" s="222"/>
      <c r="AH135" s="222"/>
      <c r="AM135" s="222" t="s">
        <v>612</v>
      </c>
    </row>
    <row r="136" spans="1:40" s="180" customFormat="1" ht="21" x14ac:dyDescent="0.2">
      <c r="A136" s="223" t="s">
        <v>443</v>
      </c>
      <c r="B136" s="224" t="s">
        <v>648</v>
      </c>
      <c r="C136" s="442" t="s">
        <v>649</v>
      </c>
      <c r="D136" s="442"/>
      <c r="E136" s="442"/>
      <c r="F136" s="225" t="s">
        <v>593</v>
      </c>
      <c r="G136" s="225"/>
      <c r="H136" s="225"/>
      <c r="I136" s="226">
        <v>110</v>
      </c>
      <c r="J136" s="249">
        <v>712.5</v>
      </c>
      <c r="K136" s="225"/>
      <c r="L136" s="247">
        <v>11358.7</v>
      </c>
      <c r="M136" s="250">
        <v>6.9</v>
      </c>
      <c r="N136" s="248">
        <v>78375</v>
      </c>
      <c r="AF136" s="221"/>
      <c r="AG136" s="222"/>
      <c r="AH136" s="222" t="s">
        <v>649</v>
      </c>
      <c r="AM136" s="222"/>
    </row>
    <row r="137" spans="1:40" s="180" customFormat="1" ht="12" x14ac:dyDescent="0.2">
      <c r="A137" s="245"/>
      <c r="B137" s="246"/>
      <c r="C137" s="438" t="s">
        <v>615</v>
      </c>
      <c r="D137" s="438"/>
      <c r="E137" s="438"/>
      <c r="F137" s="438"/>
      <c r="G137" s="438"/>
      <c r="H137" s="438"/>
      <c r="I137" s="438"/>
      <c r="J137" s="438"/>
      <c r="K137" s="438"/>
      <c r="L137" s="438"/>
      <c r="M137" s="438"/>
      <c r="N137" s="443"/>
      <c r="AF137" s="221"/>
      <c r="AG137" s="222"/>
      <c r="AH137" s="222"/>
      <c r="AM137" s="222"/>
      <c r="AN137" s="186" t="s">
        <v>615</v>
      </c>
    </row>
    <row r="138" spans="1:40" s="180" customFormat="1" ht="12" x14ac:dyDescent="0.2">
      <c r="A138" s="245"/>
      <c r="B138" s="246"/>
      <c r="C138" s="442" t="s">
        <v>612</v>
      </c>
      <c r="D138" s="442"/>
      <c r="E138" s="442"/>
      <c r="F138" s="225"/>
      <c r="G138" s="225"/>
      <c r="H138" s="225"/>
      <c r="I138" s="225"/>
      <c r="J138" s="227"/>
      <c r="K138" s="225"/>
      <c r="L138" s="247">
        <v>11358.7</v>
      </c>
      <c r="M138" s="240"/>
      <c r="N138" s="248">
        <v>78375</v>
      </c>
      <c r="AF138" s="221"/>
      <c r="AG138" s="222"/>
      <c r="AH138" s="222"/>
      <c r="AM138" s="222" t="s">
        <v>612</v>
      </c>
    </row>
    <row r="139" spans="1:40" s="180" customFormat="1" ht="21.75" x14ac:dyDescent="0.2">
      <c r="A139" s="223" t="s">
        <v>433</v>
      </c>
      <c r="B139" s="224" t="s">
        <v>650</v>
      </c>
      <c r="C139" s="442" t="s">
        <v>651</v>
      </c>
      <c r="D139" s="442"/>
      <c r="E139" s="442"/>
      <c r="F139" s="225" t="s">
        <v>593</v>
      </c>
      <c r="G139" s="225"/>
      <c r="H139" s="225"/>
      <c r="I139" s="226">
        <v>110</v>
      </c>
      <c r="J139" s="227"/>
      <c r="K139" s="225"/>
      <c r="L139" s="227"/>
      <c r="M139" s="225"/>
      <c r="N139" s="228"/>
      <c r="AF139" s="221"/>
      <c r="AG139" s="222"/>
      <c r="AH139" s="222" t="s">
        <v>651</v>
      </c>
      <c r="AM139" s="222"/>
    </row>
    <row r="140" spans="1:40" s="180" customFormat="1" ht="33.75" x14ac:dyDescent="0.2">
      <c r="A140" s="229"/>
      <c r="B140" s="230" t="s">
        <v>594</v>
      </c>
      <c r="C140" s="438" t="s">
        <v>595</v>
      </c>
      <c r="D140" s="438"/>
      <c r="E140" s="438"/>
      <c r="F140" s="438"/>
      <c r="G140" s="438"/>
      <c r="H140" s="438"/>
      <c r="I140" s="438"/>
      <c r="J140" s="438"/>
      <c r="K140" s="438"/>
      <c r="L140" s="438"/>
      <c r="M140" s="438"/>
      <c r="N140" s="443"/>
      <c r="AF140" s="221"/>
      <c r="AG140" s="222"/>
      <c r="AH140" s="222"/>
      <c r="AI140" s="186" t="s">
        <v>595</v>
      </c>
      <c r="AM140" s="222"/>
    </row>
    <row r="141" spans="1:40" s="180" customFormat="1" ht="22.5" x14ac:dyDescent="0.2">
      <c r="A141" s="229"/>
      <c r="B141" s="230" t="s">
        <v>596</v>
      </c>
      <c r="C141" s="438" t="s">
        <v>597</v>
      </c>
      <c r="D141" s="438"/>
      <c r="E141" s="438"/>
      <c r="F141" s="438"/>
      <c r="G141" s="438"/>
      <c r="H141" s="438"/>
      <c r="I141" s="438"/>
      <c r="J141" s="438"/>
      <c r="K141" s="438"/>
      <c r="L141" s="438"/>
      <c r="M141" s="438"/>
      <c r="N141" s="443"/>
      <c r="AF141" s="221"/>
      <c r="AG141" s="222"/>
      <c r="AH141" s="222"/>
      <c r="AI141" s="186" t="s">
        <v>597</v>
      </c>
      <c r="AM141" s="222"/>
    </row>
    <row r="142" spans="1:40" s="180" customFormat="1" ht="12" x14ac:dyDescent="0.2">
      <c r="A142" s="231"/>
      <c r="B142" s="232">
        <v>1</v>
      </c>
      <c r="C142" s="438" t="s">
        <v>598</v>
      </c>
      <c r="D142" s="438"/>
      <c r="E142" s="438"/>
      <c r="F142" s="233"/>
      <c r="G142" s="233"/>
      <c r="H142" s="233"/>
      <c r="I142" s="233"/>
      <c r="J142" s="234">
        <v>6.94</v>
      </c>
      <c r="K142" s="235">
        <v>1.38</v>
      </c>
      <c r="L142" s="236">
        <v>1053.49</v>
      </c>
      <c r="M142" s="235">
        <v>24.26</v>
      </c>
      <c r="N142" s="237">
        <v>25558</v>
      </c>
      <c r="AF142" s="221"/>
      <c r="AG142" s="222"/>
      <c r="AH142" s="222"/>
      <c r="AJ142" s="186" t="s">
        <v>598</v>
      </c>
      <c r="AM142" s="222"/>
    </row>
    <row r="143" spans="1:40" s="180" customFormat="1" ht="12" x14ac:dyDescent="0.2">
      <c r="A143" s="231"/>
      <c r="B143" s="232">
        <v>2</v>
      </c>
      <c r="C143" s="438" t="s">
        <v>599</v>
      </c>
      <c r="D143" s="438"/>
      <c r="E143" s="438"/>
      <c r="F143" s="233"/>
      <c r="G143" s="233"/>
      <c r="H143" s="233"/>
      <c r="I143" s="233"/>
      <c r="J143" s="234">
        <v>1.81</v>
      </c>
      <c r="K143" s="235">
        <v>1.38</v>
      </c>
      <c r="L143" s="234">
        <v>274.76</v>
      </c>
      <c r="M143" s="235">
        <v>8.92</v>
      </c>
      <c r="N143" s="237">
        <v>2451</v>
      </c>
      <c r="AF143" s="221"/>
      <c r="AG143" s="222"/>
      <c r="AH143" s="222"/>
      <c r="AJ143" s="186" t="s">
        <v>599</v>
      </c>
      <c r="AM143" s="222"/>
    </row>
    <row r="144" spans="1:40" s="180" customFormat="1" ht="12" x14ac:dyDescent="0.2">
      <c r="A144" s="231"/>
      <c r="B144" s="232">
        <v>3</v>
      </c>
      <c r="C144" s="438" t="s">
        <v>600</v>
      </c>
      <c r="D144" s="438"/>
      <c r="E144" s="438"/>
      <c r="F144" s="233"/>
      <c r="G144" s="233"/>
      <c r="H144" s="233"/>
      <c r="I144" s="233"/>
      <c r="J144" s="234">
        <v>0.26</v>
      </c>
      <c r="K144" s="235">
        <v>1.38</v>
      </c>
      <c r="L144" s="234">
        <v>39.47</v>
      </c>
      <c r="M144" s="235">
        <v>24.26</v>
      </c>
      <c r="N144" s="251">
        <v>958</v>
      </c>
      <c r="AF144" s="221"/>
      <c r="AG144" s="222"/>
      <c r="AH144" s="222"/>
      <c r="AJ144" s="186" t="s">
        <v>600</v>
      </c>
      <c r="AM144" s="222"/>
    </row>
    <row r="145" spans="1:40" s="180" customFormat="1" ht="12" x14ac:dyDescent="0.2">
      <c r="A145" s="231"/>
      <c r="B145" s="232">
        <v>4</v>
      </c>
      <c r="C145" s="438" t="s">
        <v>601</v>
      </c>
      <c r="D145" s="438"/>
      <c r="E145" s="438"/>
      <c r="F145" s="233"/>
      <c r="G145" s="233"/>
      <c r="H145" s="233"/>
      <c r="I145" s="233"/>
      <c r="J145" s="234">
        <v>0.51</v>
      </c>
      <c r="K145" s="233"/>
      <c r="L145" s="234">
        <v>56.1</v>
      </c>
      <c r="M145" s="238">
        <v>6.9</v>
      </c>
      <c r="N145" s="251">
        <v>387</v>
      </c>
      <c r="AF145" s="221"/>
      <c r="AG145" s="222"/>
      <c r="AH145" s="222"/>
      <c r="AJ145" s="186" t="s">
        <v>601</v>
      </c>
      <c r="AM145" s="222"/>
    </row>
    <row r="146" spans="1:40" s="180" customFormat="1" ht="12" x14ac:dyDescent="0.2">
      <c r="A146" s="231"/>
      <c r="B146" s="230"/>
      <c r="C146" s="438" t="s">
        <v>602</v>
      </c>
      <c r="D146" s="438"/>
      <c r="E146" s="438"/>
      <c r="F146" s="233" t="s">
        <v>603</v>
      </c>
      <c r="G146" s="238">
        <v>0.7</v>
      </c>
      <c r="H146" s="235">
        <v>1.38</v>
      </c>
      <c r="I146" s="235">
        <v>106.26</v>
      </c>
      <c r="J146" s="230"/>
      <c r="K146" s="233"/>
      <c r="L146" s="230"/>
      <c r="M146" s="233"/>
      <c r="N146" s="239"/>
      <c r="AF146" s="221"/>
      <c r="AG146" s="222"/>
      <c r="AH146" s="222"/>
      <c r="AK146" s="186" t="s">
        <v>602</v>
      </c>
      <c r="AM146" s="222"/>
    </row>
    <row r="147" spans="1:40" s="180" customFormat="1" ht="12" x14ac:dyDescent="0.2">
      <c r="A147" s="231"/>
      <c r="B147" s="230"/>
      <c r="C147" s="438" t="s">
        <v>604</v>
      </c>
      <c r="D147" s="438"/>
      <c r="E147" s="438"/>
      <c r="F147" s="233" t="s">
        <v>603</v>
      </c>
      <c r="G147" s="235">
        <v>0.02</v>
      </c>
      <c r="H147" s="235">
        <v>1.38</v>
      </c>
      <c r="I147" s="255">
        <v>3.036</v>
      </c>
      <c r="J147" s="230"/>
      <c r="K147" s="233"/>
      <c r="L147" s="230"/>
      <c r="M147" s="233"/>
      <c r="N147" s="239"/>
      <c r="AF147" s="221"/>
      <c r="AG147" s="222"/>
      <c r="AH147" s="222"/>
      <c r="AK147" s="186" t="s">
        <v>604</v>
      </c>
      <c r="AM147" s="222"/>
    </row>
    <row r="148" spans="1:40" s="180" customFormat="1" ht="12" x14ac:dyDescent="0.2">
      <c r="A148" s="231"/>
      <c r="B148" s="230"/>
      <c r="C148" s="444" t="s">
        <v>605</v>
      </c>
      <c r="D148" s="444"/>
      <c r="E148" s="444"/>
      <c r="F148" s="240"/>
      <c r="G148" s="240"/>
      <c r="H148" s="240"/>
      <c r="I148" s="240"/>
      <c r="J148" s="241">
        <v>9.26</v>
      </c>
      <c r="K148" s="240"/>
      <c r="L148" s="242">
        <v>1384.35</v>
      </c>
      <c r="M148" s="240"/>
      <c r="N148" s="243"/>
      <c r="AF148" s="221"/>
      <c r="AG148" s="222"/>
      <c r="AH148" s="222"/>
      <c r="AL148" s="186" t="s">
        <v>605</v>
      </c>
      <c r="AM148" s="222"/>
    </row>
    <row r="149" spans="1:40" s="180" customFormat="1" ht="12" x14ac:dyDescent="0.2">
      <c r="A149" s="231"/>
      <c r="B149" s="230"/>
      <c r="C149" s="438" t="s">
        <v>606</v>
      </c>
      <c r="D149" s="438"/>
      <c r="E149" s="438"/>
      <c r="F149" s="233"/>
      <c r="G149" s="233"/>
      <c r="H149" s="233"/>
      <c r="I149" s="233"/>
      <c r="J149" s="230"/>
      <c r="K149" s="233"/>
      <c r="L149" s="236">
        <v>1092.96</v>
      </c>
      <c r="M149" s="233"/>
      <c r="N149" s="237">
        <v>26516</v>
      </c>
      <c r="AF149" s="221"/>
      <c r="AG149" s="222"/>
      <c r="AH149" s="222"/>
      <c r="AK149" s="186" t="s">
        <v>606</v>
      </c>
      <c r="AM149" s="222"/>
    </row>
    <row r="150" spans="1:40" s="180" customFormat="1" ht="22.5" x14ac:dyDescent="0.2">
      <c r="A150" s="231"/>
      <c r="B150" s="230" t="s">
        <v>607</v>
      </c>
      <c r="C150" s="438" t="s">
        <v>608</v>
      </c>
      <c r="D150" s="438"/>
      <c r="E150" s="438"/>
      <c r="F150" s="233" t="s">
        <v>609</v>
      </c>
      <c r="G150" s="244">
        <v>97</v>
      </c>
      <c r="H150" s="233"/>
      <c r="I150" s="244">
        <v>97</v>
      </c>
      <c r="J150" s="230"/>
      <c r="K150" s="233"/>
      <c r="L150" s="236">
        <v>1060.17</v>
      </c>
      <c r="M150" s="233"/>
      <c r="N150" s="237">
        <v>25721</v>
      </c>
      <c r="AF150" s="221"/>
      <c r="AG150" s="222"/>
      <c r="AH150" s="222"/>
      <c r="AK150" s="186" t="s">
        <v>608</v>
      </c>
      <c r="AM150" s="222"/>
    </row>
    <row r="151" spans="1:40" s="180" customFormat="1" ht="22.5" x14ac:dyDescent="0.2">
      <c r="A151" s="231"/>
      <c r="B151" s="230" t="s">
        <v>610</v>
      </c>
      <c r="C151" s="438" t="s">
        <v>611</v>
      </c>
      <c r="D151" s="438"/>
      <c r="E151" s="438"/>
      <c r="F151" s="233" t="s">
        <v>609</v>
      </c>
      <c r="G151" s="244">
        <v>51</v>
      </c>
      <c r="H151" s="244">
        <v>0</v>
      </c>
      <c r="I151" s="244">
        <v>0</v>
      </c>
      <c r="J151" s="230"/>
      <c r="K151" s="233"/>
      <c r="L151" s="230"/>
      <c r="M151" s="233"/>
      <c r="N151" s="239"/>
      <c r="AF151" s="221"/>
      <c r="AG151" s="222"/>
      <c r="AH151" s="222"/>
      <c r="AK151" s="186" t="s">
        <v>611</v>
      </c>
      <c r="AM151" s="222"/>
    </row>
    <row r="152" spans="1:40" s="180" customFormat="1" ht="12" x14ac:dyDescent="0.2">
      <c r="A152" s="245"/>
      <c r="B152" s="246"/>
      <c r="C152" s="442" t="s">
        <v>612</v>
      </c>
      <c r="D152" s="442"/>
      <c r="E152" s="442"/>
      <c r="F152" s="225"/>
      <c r="G152" s="225"/>
      <c r="H152" s="225"/>
      <c r="I152" s="225"/>
      <c r="J152" s="227"/>
      <c r="K152" s="225"/>
      <c r="L152" s="247">
        <v>2444.52</v>
      </c>
      <c r="M152" s="240"/>
      <c r="N152" s="248">
        <v>54117</v>
      </c>
      <c r="AF152" s="221"/>
      <c r="AG152" s="222"/>
      <c r="AH152" s="222"/>
      <c r="AM152" s="222" t="s">
        <v>612</v>
      </c>
    </row>
    <row r="153" spans="1:40" s="180" customFormat="1" ht="21.75" x14ac:dyDescent="0.2">
      <c r="A153" s="223" t="s">
        <v>652</v>
      </c>
      <c r="B153" s="224" t="s">
        <v>619</v>
      </c>
      <c r="C153" s="442" t="s">
        <v>653</v>
      </c>
      <c r="D153" s="442"/>
      <c r="E153" s="442"/>
      <c r="F153" s="225" t="s">
        <v>593</v>
      </c>
      <c r="G153" s="225"/>
      <c r="H153" s="225"/>
      <c r="I153" s="226">
        <v>31</v>
      </c>
      <c r="J153" s="247">
        <v>10461.67</v>
      </c>
      <c r="K153" s="225"/>
      <c r="L153" s="247">
        <v>56797.2</v>
      </c>
      <c r="M153" s="252">
        <v>5.71</v>
      </c>
      <c r="N153" s="248">
        <v>324312</v>
      </c>
      <c r="AF153" s="221"/>
      <c r="AG153" s="222"/>
      <c r="AH153" s="222" t="s">
        <v>653</v>
      </c>
      <c r="AM153" s="222"/>
    </row>
    <row r="154" spans="1:40" s="180" customFormat="1" ht="12" x14ac:dyDescent="0.2">
      <c r="A154" s="245"/>
      <c r="B154" s="246"/>
      <c r="C154" s="438" t="s">
        <v>654</v>
      </c>
      <c r="D154" s="438"/>
      <c r="E154" s="438"/>
      <c r="F154" s="438"/>
      <c r="G154" s="438"/>
      <c r="H154" s="438"/>
      <c r="I154" s="438"/>
      <c r="J154" s="438"/>
      <c r="K154" s="438"/>
      <c r="L154" s="438"/>
      <c r="M154" s="438"/>
      <c r="N154" s="443"/>
      <c r="AF154" s="221"/>
      <c r="AG154" s="222"/>
      <c r="AH154" s="222"/>
      <c r="AM154" s="222"/>
      <c r="AN154" s="186" t="s">
        <v>654</v>
      </c>
    </row>
    <row r="155" spans="1:40" s="180" customFormat="1" ht="12" x14ac:dyDescent="0.2">
      <c r="A155" s="245"/>
      <c r="B155" s="246"/>
      <c r="C155" s="442" t="s">
        <v>612</v>
      </c>
      <c r="D155" s="442"/>
      <c r="E155" s="442"/>
      <c r="F155" s="225"/>
      <c r="G155" s="225"/>
      <c r="H155" s="225"/>
      <c r="I155" s="225"/>
      <c r="J155" s="227"/>
      <c r="K155" s="225"/>
      <c r="L155" s="247">
        <v>56797.2</v>
      </c>
      <c r="M155" s="240"/>
      <c r="N155" s="248">
        <v>324312</v>
      </c>
      <c r="AF155" s="221"/>
      <c r="AG155" s="222"/>
      <c r="AH155" s="222"/>
      <c r="AM155" s="222" t="s">
        <v>612</v>
      </c>
    </row>
    <row r="156" spans="1:40" s="180" customFormat="1" ht="21" x14ac:dyDescent="0.2">
      <c r="A156" s="223" t="s">
        <v>655</v>
      </c>
      <c r="B156" s="224" t="s">
        <v>619</v>
      </c>
      <c r="C156" s="442" t="s">
        <v>656</v>
      </c>
      <c r="D156" s="442"/>
      <c r="E156" s="442"/>
      <c r="F156" s="225" t="s">
        <v>593</v>
      </c>
      <c r="G156" s="225"/>
      <c r="H156" s="225"/>
      <c r="I156" s="226">
        <v>50</v>
      </c>
      <c r="J156" s="247">
        <v>5084.17</v>
      </c>
      <c r="K156" s="225"/>
      <c r="L156" s="247">
        <v>44519.96</v>
      </c>
      <c r="M156" s="252">
        <v>5.71</v>
      </c>
      <c r="N156" s="248">
        <v>254209</v>
      </c>
      <c r="AF156" s="221"/>
      <c r="AG156" s="222"/>
      <c r="AH156" s="222" t="s">
        <v>656</v>
      </c>
      <c r="AM156" s="222"/>
    </row>
    <row r="157" spans="1:40" s="180" customFormat="1" ht="12" x14ac:dyDescent="0.2">
      <c r="A157" s="245"/>
      <c r="B157" s="246"/>
      <c r="C157" s="438" t="s">
        <v>654</v>
      </c>
      <c r="D157" s="438"/>
      <c r="E157" s="438"/>
      <c r="F157" s="438"/>
      <c r="G157" s="438"/>
      <c r="H157" s="438"/>
      <c r="I157" s="438"/>
      <c r="J157" s="438"/>
      <c r="K157" s="438"/>
      <c r="L157" s="438"/>
      <c r="M157" s="438"/>
      <c r="N157" s="443"/>
      <c r="AF157" s="221"/>
      <c r="AG157" s="222"/>
      <c r="AH157" s="222"/>
      <c r="AM157" s="222"/>
      <c r="AN157" s="186" t="s">
        <v>654</v>
      </c>
    </row>
    <row r="158" spans="1:40" s="180" customFormat="1" ht="12" x14ac:dyDescent="0.2">
      <c r="A158" s="245"/>
      <c r="B158" s="246"/>
      <c r="C158" s="442" t="s">
        <v>612</v>
      </c>
      <c r="D158" s="442"/>
      <c r="E158" s="442"/>
      <c r="F158" s="225"/>
      <c r="G158" s="225"/>
      <c r="H158" s="225"/>
      <c r="I158" s="225"/>
      <c r="J158" s="227"/>
      <c r="K158" s="225"/>
      <c r="L158" s="247">
        <v>44519.96</v>
      </c>
      <c r="M158" s="240"/>
      <c r="N158" s="248">
        <v>254209</v>
      </c>
      <c r="AF158" s="221"/>
      <c r="AG158" s="222"/>
      <c r="AH158" s="222"/>
      <c r="AM158" s="222" t="s">
        <v>612</v>
      </c>
    </row>
    <row r="159" spans="1:40" s="180" customFormat="1" ht="21" x14ac:dyDescent="0.2">
      <c r="A159" s="223" t="s">
        <v>657</v>
      </c>
      <c r="B159" s="224" t="s">
        <v>619</v>
      </c>
      <c r="C159" s="442" t="s">
        <v>658</v>
      </c>
      <c r="D159" s="442"/>
      <c r="E159" s="442"/>
      <c r="F159" s="225" t="s">
        <v>593</v>
      </c>
      <c r="G159" s="225"/>
      <c r="H159" s="225"/>
      <c r="I159" s="226">
        <v>19</v>
      </c>
      <c r="J159" s="247">
        <v>2741.67</v>
      </c>
      <c r="K159" s="225"/>
      <c r="L159" s="247">
        <v>9122.94</v>
      </c>
      <c r="M159" s="252">
        <v>5.71</v>
      </c>
      <c r="N159" s="248">
        <v>52092</v>
      </c>
      <c r="AF159" s="221"/>
      <c r="AG159" s="222"/>
      <c r="AH159" s="222" t="s">
        <v>658</v>
      </c>
      <c r="AM159" s="222"/>
    </row>
    <row r="160" spans="1:40" s="180" customFormat="1" ht="12" x14ac:dyDescent="0.2">
      <c r="A160" s="245"/>
      <c r="B160" s="246"/>
      <c r="C160" s="438" t="s">
        <v>654</v>
      </c>
      <c r="D160" s="438"/>
      <c r="E160" s="438"/>
      <c r="F160" s="438"/>
      <c r="G160" s="438"/>
      <c r="H160" s="438"/>
      <c r="I160" s="438"/>
      <c r="J160" s="438"/>
      <c r="K160" s="438"/>
      <c r="L160" s="438"/>
      <c r="M160" s="438"/>
      <c r="N160" s="443"/>
      <c r="AF160" s="221"/>
      <c r="AG160" s="222"/>
      <c r="AH160" s="222"/>
      <c r="AM160" s="222"/>
      <c r="AN160" s="186" t="s">
        <v>654</v>
      </c>
    </row>
    <row r="161" spans="1:40" s="180" customFormat="1" ht="12" x14ac:dyDescent="0.2">
      <c r="A161" s="245"/>
      <c r="B161" s="246"/>
      <c r="C161" s="442" t="s">
        <v>612</v>
      </c>
      <c r="D161" s="442"/>
      <c r="E161" s="442"/>
      <c r="F161" s="225"/>
      <c r="G161" s="225"/>
      <c r="H161" s="225"/>
      <c r="I161" s="225"/>
      <c r="J161" s="227"/>
      <c r="K161" s="225"/>
      <c r="L161" s="247">
        <v>9122.94</v>
      </c>
      <c r="M161" s="240"/>
      <c r="N161" s="248">
        <v>52092</v>
      </c>
      <c r="AF161" s="221"/>
      <c r="AG161" s="222"/>
      <c r="AH161" s="222"/>
      <c r="AM161" s="222" t="s">
        <v>612</v>
      </c>
    </row>
    <row r="162" spans="1:40" s="180" customFormat="1" ht="12" x14ac:dyDescent="0.2">
      <c r="A162" s="223" t="s">
        <v>435</v>
      </c>
      <c r="B162" s="224" t="s">
        <v>626</v>
      </c>
      <c r="C162" s="442" t="s">
        <v>627</v>
      </c>
      <c r="D162" s="442"/>
      <c r="E162" s="442"/>
      <c r="F162" s="225" t="s">
        <v>593</v>
      </c>
      <c r="G162" s="225"/>
      <c r="H162" s="225"/>
      <c r="I162" s="226">
        <v>110</v>
      </c>
      <c r="J162" s="227"/>
      <c r="K162" s="225"/>
      <c r="L162" s="227"/>
      <c r="M162" s="225"/>
      <c r="N162" s="228"/>
      <c r="AF162" s="221"/>
      <c r="AG162" s="222"/>
      <c r="AH162" s="222" t="s">
        <v>627</v>
      </c>
      <c r="AM162" s="222"/>
    </row>
    <row r="163" spans="1:40" s="180" customFormat="1" ht="33.75" x14ac:dyDescent="0.2">
      <c r="A163" s="229"/>
      <c r="B163" s="230" t="s">
        <v>594</v>
      </c>
      <c r="C163" s="438" t="s">
        <v>595</v>
      </c>
      <c r="D163" s="438"/>
      <c r="E163" s="438"/>
      <c r="F163" s="438"/>
      <c r="G163" s="438"/>
      <c r="H163" s="438"/>
      <c r="I163" s="438"/>
      <c r="J163" s="438"/>
      <c r="K163" s="438"/>
      <c r="L163" s="438"/>
      <c r="M163" s="438"/>
      <c r="N163" s="443"/>
      <c r="AF163" s="221"/>
      <c r="AG163" s="222"/>
      <c r="AH163" s="222"/>
      <c r="AI163" s="186" t="s">
        <v>595</v>
      </c>
      <c r="AM163" s="222"/>
    </row>
    <row r="164" spans="1:40" s="180" customFormat="1" ht="22.5" x14ac:dyDescent="0.2">
      <c r="A164" s="229"/>
      <c r="B164" s="230" t="s">
        <v>596</v>
      </c>
      <c r="C164" s="438" t="s">
        <v>597</v>
      </c>
      <c r="D164" s="438"/>
      <c r="E164" s="438"/>
      <c r="F164" s="438"/>
      <c r="G164" s="438"/>
      <c r="H164" s="438"/>
      <c r="I164" s="438"/>
      <c r="J164" s="438"/>
      <c r="K164" s="438"/>
      <c r="L164" s="438"/>
      <c r="M164" s="438"/>
      <c r="N164" s="443"/>
      <c r="AF164" s="221"/>
      <c r="AG164" s="222"/>
      <c r="AH164" s="222"/>
      <c r="AI164" s="186" t="s">
        <v>597</v>
      </c>
      <c r="AM164" s="222"/>
    </row>
    <row r="165" spans="1:40" s="180" customFormat="1" ht="12" x14ac:dyDescent="0.2">
      <c r="A165" s="231"/>
      <c r="B165" s="232">
        <v>1</v>
      </c>
      <c r="C165" s="438" t="s">
        <v>598</v>
      </c>
      <c r="D165" s="438"/>
      <c r="E165" s="438"/>
      <c r="F165" s="233"/>
      <c r="G165" s="233"/>
      <c r="H165" s="233"/>
      <c r="I165" s="233"/>
      <c r="J165" s="234">
        <v>10.220000000000001</v>
      </c>
      <c r="K165" s="235">
        <v>1.38</v>
      </c>
      <c r="L165" s="236">
        <v>1551.4</v>
      </c>
      <c r="M165" s="235">
        <v>24.26</v>
      </c>
      <c r="N165" s="237">
        <v>37637</v>
      </c>
      <c r="AF165" s="221"/>
      <c r="AG165" s="222"/>
      <c r="AH165" s="222"/>
      <c r="AJ165" s="186" t="s">
        <v>598</v>
      </c>
      <c r="AM165" s="222"/>
    </row>
    <row r="166" spans="1:40" s="180" customFormat="1" ht="12" x14ac:dyDescent="0.2">
      <c r="A166" s="231"/>
      <c r="B166" s="232">
        <v>4</v>
      </c>
      <c r="C166" s="438" t="s">
        <v>601</v>
      </c>
      <c r="D166" s="438"/>
      <c r="E166" s="438"/>
      <c r="F166" s="233"/>
      <c r="G166" s="233"/>
      <c r="H166" s="233"/>
      <c r="I166" s="233"/>
      <c r="J166" s="234">
        <v>0.38</v>
      </c>
      <c r="K166" s="233"/>
      <c r="L166" s="234">
        <v>41.8</v>
      </c>
      <c r="M166" s="238">
        <v>6.9</v>
      </c>
      <c r="N166" s="251">
        <v>288</v>
      </c>
      <c r="AF166" s="221"/>
      <c r="AG166" s="222"/>
      <c r="AH166" s="222"/>
      <c r="AJ166" s="186" t="s">
        <v>601</v>
      </c>
      <c r="AM166" s="222"/>
    </row>
    <row r="167" spans="1:40" s="180" customFormat="1" ht="12" x14ac:dyDescent="0.2">
      <c r="A167" s="231"/>
      <c r="B167" s="230"/>
      <c r="C167" s="438" t="s">
        <v>602</v>
      </c>
      <c r="D167" s="438"/>
      <c r="E167" s="438"/>
      <c r="F167" s="233" t="s">
        <v>603</v>
      </c>
      <c r="G167" s="235">
        <v>1.03</v>
      </c>
      <c r="H167" s="235">
        <v>1.38</v>
      </c>
      <c r="I167" s="255">
        <v>156.35400000000001</v>
      </c>
      <c r="J167" s="230"/>
      <c r="K167" s="233"/>
      <c r="L167" s="230"/>
      <c r="M167" s="233"/>
      <c r="N167" s="239"/>
      <c r="AF167" s="221"/>
      <c r="AG167" s="222"/>
      <c r="AH167" s="222"/>
      <c r="AK167" s="186" t="s">
        <v>602</v>
      </c>
      <c r="AM167" s="222"/>
    </row>
    <row r="168" spans="1:40" s="180" customFormat="1" ht="12" x14ac:dyDescent="0.2">
      <c r="A168" s="231"/>
      <c r="B168" s="230"/>
      <c r="C168" s="444" t="s">
        <v>605</v>
      </c>
      <c r="D168" s="444"/>
      <c r="E168" s="444"/>
      <c r="F168" s="240"/>
      <c r="G168" s="240"/>
      <c r="H168" s="240"/>
      <c r="I168" s="240"/>
      <c r="J168" s="241">
        <v>10.6</v>
      </c>
      <c r="K168" s="240"/>
      <c r="L168" s="242">
        <v>1593.2</v>
      </c>
      <c r="M168" s="240"/>
      <c r="N168" s="243"/>
      <c r="AF168" s="221"/>
      <c r="AG168" s="222"/>
      <c r="AH168" s="222"/>
      <c r="AL168" s="186" t="s">
        <v>605</v>
      </c>
      <c r="AM168" s="222"/>
    </row>
    <row r="169" spans="1:40" s="180" customFormat="1" ht="12" x14ac:dyDescent="0.2">
      <c r="A169" s="231"/>
      <c r="B169" s="230"/>
      <c r="C169" s="438" t="s">
        <v>606</v>
      </c>
      <c r="D169" s="438"/>
      <c r="E169" s="438"/>
      <c r="F169" s="233"/>
      <c r="G169" s="233"/>
      <c r="H169" s="233"/>
      <c r="I169" s="233"/>
      <c r="J169" s="230"/>
      <c r="K169" s="233"/>
      <c r="L169" s="236">
        <v>1551.4</v>
      </c>
      <c r="M169" s="233"/>
      <c r="N169" s="237">
        <v>37637</v>
      </c>
      <c r="AF169" s="221"/>
      <c r="AG169" s="222"/>
      <c r="AH169" s="222"/>
      <c r="AK169" s="186" t="s">
        <v>606</v>
      </c>
      <c r="AM169" s="222"/>
    </row>
    <row r="170" spans="1:40" s="180" customFormat="1" ht="22.5" x14ac:dyDescent="0.2">
      <c r="A170" s="231"/>
      <c r="B170" s="230" t="s">
        <v>607</v>
      </c>
      <c r="C170" s="438" t="s">
        <v>608</v>
      </c>
      <c r="D170" s="438"/>
      <c r="E170" s="438"/>
      <c r="F170" s="233" t="s">
        <v>609</v>
      </c>
      <c r="G170" s="244">
        <v>97</v>
      </c>
      <c r="H170" s="233"/>
      <c r="I170" s="244">
        <v>97</v>
      </c>
      <c r="J170" s="230"/>
      <c r="K170" s="233"/>
      <c r="L170" s="236">
        <v>1504.86</v>
      </c>
      <c r="M170" s="233"/>
      <c r="N170" s="237">
        <v>36508</v>
      </c>
      <c r="AF170" s="221"/>
      <c r="AG170" s="222"/>
      <c r="AH170" s="222"/>
      <c r="AK170" s="186" t="s">
        <v>608</v>
      </c>
      <c r="AM170" s="222"/>
    </row>
    <row r="171" spans="1:40" s="180" customFormat="1" ht="22.5" x14ac:dyDescent="0.2">
      <c r="A171" s="231"/>
      <c r="B171" s="230" t="s">
        <v>610</v>
      </c>
      <c r="C171" s="438" t="s">
        <v>611</v>
      </c>
      <c r="D171" s="438"/>
      <c r="E171" s="438"/>
      <c r="F171" s="233" t="s">
        <v>609</v>
      </c>
      <c r="G171" s="244">
        <v>51</v>
      </c>
      <c r="H171" s="244">
        <v>0</v>
      </c>
      <c r="I171" s="244">
        <v>0</v>
      </c>
      <c r="J171" s="230"/>
      <c r="K171" s="233"/>
      <c r="L171" s="230"/>
      <c r="M171" s="233"/>
      <c r="N171" s="239"/>
      <c r="AF171" s="221"/>
      <c r="AG171" s="222"/>
      <c r="AH171" s="222"/>
      <c r="AK171" s="186" t="s">
        <v>611</v>
      </c>
      <c r="AM171" s="222"/>
    </row>
    <row r="172" spans="1:40" s="180" customFormat="1" ht="12" x14ac:dyDescent="0.2">
      <c r="A172" s="245"/>
      <c r="B172" s="246"/>
      <c r="C172" s="442" t="s">
        <v>612</v>
      </c>
      <c r="D172" s="442"/>
      <c r="E172" s="442"/>
      <c r="F172" s="225"/>
      <c r="G172" s="225"/>
      <c r="H172" s="225"/>
      <c r="I172" s="225"/>
      <c r="J172" s="227"/>
      <c r="K172" s="225"/>
      <c r="L172" s="247">
        <v>3098.06</v>
      </c>
      <c r="M172" s="240"/>
      <c r="N172" s="248">
        <v>74433</v>
      </c>
      <c r="AF172" s="221"/>
      <c r="AG172" s="222"/>
      <c r="AH172" s="222"/>
      <c r="AM172" s="222" t="s">
        <v>612</v>
      </c>
    </row>
    <row r="173" spans="1:40" s="180" customFormat="1" ht="21" x14ac:dyDescent="0.2">
      <c r="A173" s="223" t="s">
        <v>659</v>
      </c>
      <c r="B173" s="224" t="s">
        <v>629</v>
      </c>
      <c r="C173" s="442" t="s">
        <v>660</v>
      </c>
      <c r="D173" s="442"/>
      <c r="E173" s="442"/>
      <c r="F173" s="225" t="s">
        <v>631</v>
      </c>
      <c r="G173" s="225"/>
      <c r="H173" s="225"/>
      <c r="I173" s="226">
        <v>110</v>
      </c>
      <c r="J173" s="249">
        <v>318</v>
      </c>
      <c r="K173" s="225"/>
      <c r="L173" s="247">
        <v>6126.09</v>
      </c>
      <c r="M173" s="252">
        <v>5.71</v>
      </c>
      <c r="N173" s="248">
        <v>34980</v>
      </c>
      <c r="AF173" s="221"/>
      <c r="AG173" s="222"/>
      <c r="AH173" s="222" t="s">
        <v>660</v>
      </c>
      <c r="AM173" s="222"/>
    </row>
    <row r="174" spans="1:40" s="180" customFormat="1" ht="12" x14ac:dyDescent="0.2">
      <c r="A174" s="245"/>
      <c r="B174" s="246"/>
      <c r="C174" s="438" t="s">
        <v>621</v>
      </c>
      <c r="D174" s="438"/>
      <c r="E174" s="438"/>
      <c r="F174" s="438"/>
      <c r="G174" s="438"/>
      <c r="H174" s="438"/>
      <c r="I174" s="438"/>
      <c r="J174" s="438"/>
      <c r="K174" s="438"/>
      <c r="L174" s="438"/>
      <c r="M174" s="438"/>
      <c r="N174" s="443"/>
      <c r="AF174" s="221"/>
      <c r="AG174" s="222"/>
      <c r="AH174" s="222"/>
      <c r="AM174" s="222"/>
      <c r="AN174" s="186" t="s">
        <v>621</v>
      </c>
    </row>
    <row r="175" spans="1:40" s="180" customFormat="1" ht="12" x14ac:dyDescent="0.2">
      <c r="A175" s="245"/>
      <c r="B175" s="246"/>
      <c r="C175" s="442" t="s">
        <v>612</v>
      </c>
      <c r="D175" s="442"/>
      <c r="E175" s="442"/>
      <c r="F175" s="225"/>
      <c r="G175" s="225"/>
      <c r="H175" s="225"/>
      <c r="I175" s="225"/>
      <c r="J175" s="227"/>
      <c r="K175" s="225"/>
      <c r="L175" s="247">
        <v>6126.09</v>
      </c>
      <c r="M175" s="240"/>
      <c r="N175" s="248">
        <v>34980</v>
      </c>
      <c r="AF175" s="221"/>
      <c r="AG175" s="222"/>
      <c r="AH175" s="222"/>
      <c r="AM175" s="222" t="s">
        <v>612</v>
      </c>
    </row>
    <row r="176" spans="1:40" s="180" customFormat="1" ht="42.75" x14ac:dyDescent="0.2">
      <c r="A176" s="223" t="s">
        <v>436</v>
      </c>
      <c r="B176" s="224" t="s">
        <v>661</v>
      </c>
      <c r="C176" s="442" t="s">
        <v>662</v>
      </c>
      <c r="D176" s="442"/>
      <c r="E176" s="442"/>
      <c r="F176" s="225" t="s">
        <v>663</v>
      </c>
      <c r="G176" s="225"/>
      <c r="H176" s="225"/>
      <c r="I176" s="252">
        <v>1.65</v>
      </c>
      <c r="J176" s="247">
        <v>9524.8799999999992</v>
      </c>
      <c r="K176" s="225"/>
      <c r="L176" s="247">
        <v>15716.05</v>
      </c>
      <c r="M176" s="250">
        <v>6.9</v>
      </c>
      <c r="N176" s="248">
        <v>108441</v>
      </c>
      <c r="AF176" s="221"/>
      <c r="AG176" s="222"/>
      <c r="AH176" s="222" t="s">
        <v>662</v>
      </c>
      <c r="AM176" s="222"/>
    </row>
    <row r="177" spans="1:41" s="180" customFormat="1" ht="12" x14ac:dyDescent="0.2">
      <c r="A177" s="245"/>
      <c r="B177" s="246"/>
      <c r="C177" s="438" t="s">
        <v>664</v>
      </c>
      <c r="D177" s="438"/>
      <c r="E177" s="438"/>
      <c r="F177" s="438"/>
      <c r="G177" s="438"/>
      <c r="H177" s="438"/>
      <c r="I177" s="438"/>
      <c r="J177" s="438"/>
      <c r="K177" s="438"/>
      <c r="L177" s="438"/>
      <c r="M177" s="438"/>
      <c r="N177" s="443"/>
      <c r="AF177" s="221"/>
      <c r="AG177" s="222"/>
      <c r="AH177" s="222"/>
      <c r="AM177" s="222"/>
      <c r="AN177" s="186" t="s">
        <v>664</v>
      </c>
    </row>
    <row r="178" spans="1:41" s="180" customFormat="1" ht="12" x14ac:dyDescent="0.2">
      <c r="A178" s="253"/>
      <c r="B178" s="254"/>
      <c r="C178" s="438" t="s">
        <v>665</v>
      </c>
      <c r="D178" s="438"/>
      <c r="E178" s="438"/>
      <c r="F178" s="438"/>
      <c r="G178" s="438"/>
      <c r="H178" s="438"/>
      <c r="I178" s="438"/>
      <c r="J178" s="438"/>
      <c r="K178" s="438"/>
      <c r="L178" s="438"/>
      <c r="M178" s="438"/>
      <c r="N178" s="443"/>
      <c r="AF178" s="221"/>
      <c r="AG178" s="222"/>
      <c r="AH178" s="222"/>
      <c r="AM178" s="222"/>
      <c r="AO178" s="186" t="s">
        <v>665</v>
      </c>
    </row>
    <row r="179" spans="1:41" s="180" customFormat="1" ht="12" x14ac:dyDescent="0.2">
      <c r="A179" s="245"/>
      <c r="B179" s="246"/>
      <c r="C179" s="442" t="s">
        <v>612</v>
      </c>
      <c r="D179" s="442"/>
      <c r="E179" s="442"/>
      <c r="F179" s="225"/>
      <c r="G179" s="225"/>
      <c r="H179" s="225"/>
      <c r="I179" s="225"/>
      <c r="J179" s="227"/>
      <c r="K179" s="225"/>
      <c r="L179" s="247">
        <v>15716.05</v>
      </c>
      <c r="M179" s="240"/>
      <c r="N179" s="248">
        <v>108441</v>
      </c>
      <c r="AF179" s="221"/>
      <c r="AG179" s="222"/>
      <c r="AH179" s="222"/>
      <c r="AM179" s="222" t="s">
        <v>612</v>
      </c>
    </row>
    <row r="180" spans="1:41" s="180" customFormat="1" ht="21" x14ac:dyDescent="0.2">
      <c r="A180" s="223" t="s">
        <v>468</v>
      </c>
      <c r="B180" s="224" t="s">
        <v>639</v>
      </c>
      <c r="C180" s="442" t="s">
        <v>666</v>
      </c>
      <c r="D180" s="442"/>
      <c r="E180" s="442"/>
      <c r="F180" s="225" t="s">
        <v>128</v>
      </c>
      <c r="G180" s="225"/>
      <c r="H180" s="225"/>
      <c r="I180" s="252">
        <v>1.65</v>
      </c>
      <c r="J180" s="247">
        <v>55819.49</v>
      </c>
      <c r="K180" s="225"/>
      <c r="L180" s="247">
        <v>13348.12</v>
      </c>
      <c r="M180" s="250">
        <v>6.9</v>
      </c>
      <c r="N180" s="248">
        <v>92102</v>
      </c>
      <c r="AF180" s="221"/>
      <c r="AG180" s="222"/>
      <c r="AH180" s="222" t="s">
        <v>666</v>
      </c>
      <c r="AM180" s="222"/>
    </row>
    <row r="181" spans="1:41" s="180" customFormat="1" ht="12" x14ac:dyDescent="0.2">
      <c r="A181" s="245"/>
      <c r="B181" s="246"/>
      <c r="C181" s="438" t="s">
        <v>615</v>
      </c>
      <c r="D181" s="438"/>
      <c r="E181" s="438"/>
      <c r="F181" s="438"/>
      <c r="G181" s="438"/>
      <c r="H181" s="438"/>
      <c r="I181" s="438"/>
      <c r="J181" s="438"/>
      <c r="K181" s="438"/>
      <c r="L181" s="438"/>
      <c r="M181" s="438"/>
      <c r="N181" s="443"/>
      <c r="AF181" s="221"/>
      <c r="AG181" s="222"/>
      <c r="AH181" s="222"/>
      <c r="AM181" s="222"/>
      <c r="AN181" s="186" t="s">
        <v>615</v>
      </c>
    </row>
    <row r="182" spans="1:41" s="180" customFormat="1" ht="12" x14ac:dyDescent="0.2">
      <c r="A182" s="253"/>
      <c r="B182" s="254"/>
      <c r="C182" s="438" t="s">
        <v>665</v>
      </c>
      <c r="D182" s="438"/>
      <c r="E182" s="438"/>
      <c r="F182" s="438"/>
      <c r="G182" s="438"/>
      <c r="H182" s="438"/>
      <c r="I182" s="438"/>
      <c r="J182" s="438"/>
      <c r="K182" s="438"/>
      <c r="L182" s="438"/>
      <c r="M182" s="438"/>
      <c r="N182" s="443"/>
      <c r="AF182" s="221"/>
      <c r="AG182" s="222"/>
      <c r="AH182" s="222"/>
      <c r="AM182" s="222"/>
      <c r="AO182" s="186" t="s">
        <v>665</v>
      </c>
    </row>
    <row r="183" spans="1:41" s="180" customFormat="1" ht="12" x14ac:dyDescent="0.2">
      <c r="A183" s="245"/>
      <c r="B183" s="246"/>
      <c r="C183" s="442" t="s">
        <v>612</v>
      </c>
      <c r="D183" s="442"/>
      <c r="E183" s="442"/>
      <c r="F183" s="225"/>
      <c r="G183" s="225"/>
      <c r="H183" s="225"/>
      <c r="I183" s="225"/>
      <c r="J183" s="227"/>
      <c r="K183" s="225"/>
      <c r="L183" s="247">
        <v>13348.12</v>
      </c>
      <c r="M183" s="240"/>
      <c r="N183" s="248">
        <v>92102</v>
      </c>
      <c r="AF183" s="221"/>
      <c r="AG183" s="222"/>
      <c r="AH183" s="222"/>
      <c r="AM183" s="222" t="s">
        <v>612</v>
      </c>
    </row>
    <row r="184" spans="1:41" s="180" customFormat="1" ht="32.25" x14ac:dyDescent="0.2">
      <c r="A184" s="223" t="s">
        <v>437</v>
      </c>
      <c r="B184" s="224" t="s">
        <v>639</v>
      </c>
      <c r="C184" s="442" t="s">
        <v>642</v>
      </c>
      <c r="D184" s="442"/>
      <c r="E184" s="442"/>
      <c r="F184" s="225"/>
      <c r="G184" s="225"/>
      <c r="H184" s="225"/>
      <c r="I184" s="226">
        <v>220</v>
      </c>
      <c r="J184" s="249">
        <v>92.8</v>
      </c>
      <c r="K184" s="225"/>
      <c r="L184" s="247">
        <v>2958.84</v>
      </c>
      <c r="M184" s="250">
        <v>6.9</v>
      </c>
      <c r="N184" s="248">
        <v>20416</v>
      </c>
      <c r="AF184" s="221"/>
      <c r="AG184" s="222"/>
      <c r="AH184" s="222" t="s">
        <v>642</v>
      </c>
      <c r="AM184" s="222"/>
    </row>
    <row r="185" spans="1:41" s="180" customFormat="1" ht="12" x14ac:dyDescent="0.2">
      <c r="A185" s="245"/>
      <c r="B185" s="246"/>
      <c r="C185" s="438" t="s">
        <v>615</v>
      </c>
      <c r="D185" s="438"/>
      <c r="E185" s="438"/>
      <c r="F185" s="438"/>
      <c r="G185" s="438"/>
      <c r="H185" s="438"/>
      <c r="I185" s="438"/>
      <c r="J185" s="438"/>
      <c r="K185" s="438"/>
      <c r="L185" s="438"/>
      <c r="M185" s="438"/>
      <c r="N185" s="443"/>
      <c r="AF185" s="221"/>
      <c r="AG185" s="222"/>
      <c r="AH185" s="222"/>
      <c r="AM185" s="222"/>
      <c r="AN185" s="186" t="s">
        <v>615</v>
      </c>
    </row>
    <row r="186" spans="1:41" s="180" customFormat="1" ht="12" x14ac:dyDescent="0.2">
      <c r="A186" s="253"/>
      <c r="B186" s="254"/>
      <c r="C186" s="438" t="s">
        <v>667</v>
      </c>
      <c r="D186" s="438"/>
      <c r="E186" s="438"/>
      <c r="F186" s="438"/>
      <c r="G186" s="438"/>
      <c r="H186" s="438"/>
      <c r="I186" s="438"/>
      <c r="J186" s="438"/>
      <c r="K186" s="438"/>
      <c r="L186" s="438"/>
      <c r="M186" s="438"/>
      <c r="N186" s="443"/>
      <c r="AF186" s="221"/>
      <c r="AG186" s="222"/>
      <c r="AH186" s="222"/>
      <c r="AM186" s="222"/>
      <c r="AO186" s="186" t="s">
        <v>667</v>
      </c>
    </row>
    <row r="187" spans="1:41" s="180" customFormat="1" ht="12" x14ac:dyDescent="0.2">
      <c r="A187" s="245"/>
      <c r="B187" s="246"/>
      <c r="C187" s="442" t="s">
        <v>612</v>
      </c>
      <c r="D187" s="442"/>
      <c r="E187" s="442"/>
      <c r="F187" s="225"/>
      <c r="G187" s="225"/>
      <c r="H187" s="225"/>
      <c r="I187" s="225"/>
      <c r="J187" s="227"/>
      <c r="K187" s="225"/>
      <c r="L187" s="247">
        <v>2958.84</v>
      </c>
      <c r="M187" s="240"/>
      <c r="N187" s="248">
        <v>20416</v>
      </c>
      <c r="AF187" s="221"/>
      <c r="AG187" s="222"/>
      <c r="AH187" s="222"/>
      <c r="AM187" s="222" t="s">
        <v>612</v>
      </c>
    </row>
    <row r="188" spans="1:41" s="180" customFormat="1" ht="21.75" x14ac:dyDescent="0.2">
      <c r="A188" s="223" t="s">
        <v>469</v>
      </c>
      <c r="B188" s="224" t="s">
        <v>644</v>
      </c>
      <c r="C188" s="442" t="s">
        <v>645</v>
      </c>
      <c r="D188" s="442"/>
      <c r="E188" s="442"/>
      <c r="F188" s="225" t="s">
        <v>631</v>
      </c>
      <c r="G188" s="225"/>
      <c r="H188" s="225"/>
      <c r="I188" s="226">
        <v>440</v>
      </c>
      <c r="J188" s="249">
        <v>61.15</v>
      </c>
      <c r="K188" s="225"/>
      <c r="L188" s="247">
        <v>3899.42</v>
      </c>
      <c r="M188" s="250">
        <v>6.9</v>
      </c>
      <c r="N188" s="248">
        <v>26906</v>
      </c>
      <c r="AF188" s="221"/>
      <c r="AG188" s="222"/>
      <c r="AH188" s="222" t="s">
        <v>645</v>
      </c>
      <c r="AM188" s="222"/>
    </row>
    <row r="189" spans="1:41" s="180" customFormat="1" ht="12" x14ac:dyDescent="0.2">
      <c r="A189" s="245"/>
      <c r="B189" s="246"/>
      <c r="C189" s="438" t="s">
        <v>615</v>
      </c>
      <c r="D189" s="438"/>
      <c r="E189" s="438"/>
      <c r="F189" s="438"/>
      <c r="G189" s="438"/>
      <c r="H189" s="438"/>
      <c r="I189" s="438"/>
      <c r="J189" s="438"/>
      <c r="K189" s="438"/>
      <c r="L189" s="438"/>
      <c r="M189" s="438"/>
      <c r="N189" s="443"/>
      <c r="AF189" s="221"/>
      <c r="AG189" s="222"/>
      <c r="AH189" s="222"/>
      <c r="AM189" s="222"/>
      <c r="AN189" s="186" t="s">
        <v>615</v>
      </c>
    </row>
    <row r="190" spans="1:41" s="180" customFormat="1" ht="12" x14ac:dyDescent="0.2">
      <c r="A190" s="253"/>
      <c r="B190" s="254"/>
      <c r="C190" s="438" t="s">
        <v>668</v>
      </c>
      <c r="D190" s="438"/>
      <c r="E190" s="438"/>
      <c r="F190" s="438"/>
      <c r="G190" s="438"/>
      <c r="H190" s="438"/>
      <c r="I190" s="438"/>
      <c r="J190" s="438"/>
      <c r="K190" s="438"/>
      <c r="L190" s="438"/>
      <c r="M190" s="438"/>
      <c r="N190" s="443"/>
      <c r="AF190" s="221"/>
      <c r="AG190" s="222"/>
      <c r="AH190" s="222"/>
      <c r="AM190" s="222"/>
      <c r="AO190" s="186" t="s">
        <v>668</v>
      </c>
    </row>
    <row r="191" spans="1:41" s="180" customFormat="1" ht="12" x14ac:dyDescent="0.2">
      <c r="A191" s="245"/>
      <c r="B191" s="246"/>
      <c r="C191" s="442" t="s">
        <v>612</v>
      </c>
      <c r="D191" s="442"/>
      <c r="E191" s="442"/>
      <c r="F191" s="225"/>
      <c r="G191" s="225"/>
      <c r="H191" s="225"/>
      <c r="I191" s="225"/>
      <c r="J191" s="227"/>
      <c r="K191" s="225"/>
      <c r="L191" s="247">
        <v>3899.42</v>
      </c>
      <c r="M191" s="240"/>
      <c r="N191" s="248">
        <v>26906</v>
      </c>
      <c r="AF191" s="221"/>
      <c r="AG191" s="222"/>
      <c r="AH191" s="222"/>
      <c r="AM191" s="222" t="s">
        <v>612</v>
      </c>
    </row>
    <row r="192" spans="1:41" s="180" customFormat="1" ht="1.5" customHeight="1" x14ac:dyDescent="0.2">
      <c r="A192" s="256"/>
      <c r="B192" s="246"/>
      <c r="C192" s="246"/>
      <c r="D192" s="246"/>
      <c r="E192" s="246"/>
      <c r="F192" s="257"/>
      <c r="G192" s="257"/>
      <c r="H192" s="257"/>
      <c r="I192" s="257"/>
      <c r="J192" s="258"/>
      <c r="K192" s="257"/>
      <c r="L192" s="258"/>
      <c r="M192" s="233"/>
      <c r="N192" s="258"/>
      <c r="AF192" s="221"/>
      <c r="AG192" s="222"/>
      <c r="AH192" s="222"/>
      <c r="AM192" s="222"/>
    </row>
    <row r="193" spans="1:44" s="180" customFormat="1" ht="12" x14ac:dyDescent="0.2">
      <c r="A193" s="259"/>
      <c r="B193" s="227"/>
      <c r="C193" s="442" t="s">
        <v>669</v>
      </c>
      <c r="D193" s="442"/>
      <c r="E193" s="442"/>
      <c r="F193" s="442"/>
      <c r="G193" s="442"/>
      <c r="H193" s="442"/>
      <c r="I193" s="442"/>
      <c r="J193" s="442"/>
      <c r="K193" s="442"/>
      <c r="L193" s="260">
        <v>393186.15</v>
      </c>
      <c r="M193" s="261"/>
      <c r="N193" s="262"/>
      <c r="AF193" s="221"/>
      <c r="AG193" s="222"/>
      <c r="AH193" s="222"/>
      <c r="AM193" s="222"/>
      <c r="AP193" s="222" t="s">
        <v>669</v>
      </c>
    </row>
    <row r="194" spans="1:44" s="180" customFormat="1" ht="12" x14ac:dyDescent="0.2">
      <c r="A194" s="439" t="s">
        <v>670</v>
      </c>
      <c r="B194" s="440"/>
      <c r="C194" s="440"/>
      <c r="D194" s="440"/>
      <c r="E194" s="440"/>
      <c r="F194" s="440"/>
      <c r="G194" s="440"/>
      <c r="H194" s="440"/>
      <c r="I194" s="440"/>
      <c r="J194" s="440"/>
      <c r="K194" s="440"/>
      <c r="L194" s="440"/>
      <c r="M194" s="440"/>
      <c r="N194" s="441"/>
      <c r="AF194" s="221" t="s">
        <v>670</v>
      </c>
      <c r="AG194" s="222"/>
      <c r="AH194" s="222"/>
      <c r="AM194" s="222"/>
      <c r="AP194" s="222"/>
    </row>
    <row r="195" spans="1:44" s="180" customFormat="1" ht="1.5" customHeight="1" x14ac:dyDescent="0.2">
      <c r="A195" s="256"/>
      <c r="B195" s="246"/>
      <c r="C195" s="246"/>
      <c r="D195" s="246"/>
      <c r="E195" s="246"/>
      <c r="F195" s="257"/>
      <c r="G195" s="257"/>
      <c r="H195" s="257"/>
      <c r="I195" s="257"/>
      <c r="J195" s="258"/>
      <c r="K195" s="257"/>
      <c r="L195" s="258"/>
      <c r="M195" s="233"/>
      <c r="N195" s="258"/>
      <c r="AF195" s="221"/>
      <c r="AG195" s="222"/>
      <c r="AH195" s="222"/>
      <c r="AM195" s="222"/>
      <c r="AP195" s="222"/>
    </row>
    <row r="196" spans="1:44" s="180" customFormat="1" ht="12" x14ac:dyDescent="0.2">
      <c r="A196" s="259"/>
      <c r="B196" s="227"/>
      <c r="C196" s="442" t="s">
        <v>671</v>
      </c>
      <c r="D196" s="442"/>
      <c r="E196" s="442"/>
      <c r="F196" s="442"/>
      <c r="G196" s="442"/>
      <c r="H196" s="442"/>
      <c r="I196" s="442"/>
      <c r="J196" s="442"/>
      <c r="K196" s="442"/>
      <c r="L196" s="263"/>
      <c r="M196" s="261"/>
      <c r="N196" s="262"/>
      <c r="AF196" s="221"/>
      <c r="AG196" s="222"/>
      <c r="AH196" s="222"/>
      <c r="AM196" s="222"/>
      <c r="AP196" s="222" t="s">
        <v>671</v>
      </c>
    </row>
    <row r="197" spans="1:44" s="180" customFormat="1" ht="12" x14ac:dyDescent="0.2">
      <c r="A197" s="439" t="s">
        <v>672</v>
      </c>
      <c r="B197" s="440"/>
      <c r="C197" s="440"/>
      <c r="D197" s="440"/>
      <c r="E197" s="440"/>
      <c r="F197" s="440"/>
      <c r="G197" s="440"/>
      <c r="H197" s="440"/>
      <c r="I197" s="440"/>
      <c r="J197" s="440"/>
      <c r="K197" s="440"/>
      <c r="L197" s="440"/>
      <c r="M197" s="440"/>
      <c r="N197" s="441"/>
      <c r="AF197" s="221" t="s">
        <v>672</v>
      </c>
      <c r="AG197" s="222"/>
      <c r="AH197" s="222"/>
      <c r="AM197" s="222"/>
      <c r="AP197" s="222"/>
    </row>
    <row r="198" spans="1:44" s="180" customFormat="1" ht="1.5" customHeight="1" x14ac:dyDescent="0.2">
      <c r="A198" s="256"/>
      <c r="B198" s="246"/>
      <c r="C198" s="246"/>
      <c r="D198" s="246"/>
      <c r="E198" s="246"/>
      <c r="F198" s="257"/>
      <c r="G198" s="257"/>
      <c r="H198" s="257"/>
      <c r="I198" s="257"/>
      <c r="J198" s="258"/>
      <c r="K198" s="257"/>
      <c r="L198" s="258"/>
      <c r="M198" s="233"/>
      <c r="N198" s="258"/>
      <c r="AF198" s="221"/>
      <c r="AG198" s="222"/>
      <c r="AH198" s="222"/>
      <c r="AM198" s="222"/>
      <c r="AP198" s="222"/>
    </row>
    <row r="199" spans="1:44" s="180" customFormat="1" ht="12" x14ac:dyDescent="0.2">
      <c r="A199" s="259"/>
      <c r="B199" s="227"/>
      <c r="C199" s="442" t="s">
        <v>673</v>
      </c>
      <c r="D199" s="442"/>
      <c r="E199" s="442"/>
      <c r="F199" s="442"/>
      <c r="G199" s="442"/>
      <c r="H199" s="442"/>
      <c r="I199" s="442"/>
      <c r="J199" s="442"/>
      <c r="K199" s="442"/>
      <c r="L199" s="263"/>
      <c r="M199" s="261"/>
      <c r="N199" s="262"/>
      <c r="AF199" s="221"/>
      <c r="AG199" s="222"/>
      <c r="AH199" s="222"/>
      <c r="AM199" s="222"/>
      <c r="AP199" s="222" t="s">
        <v>673</v>
      </c>
    </row>
    <row r="200" spans="1:44" s="180" customFormat="1" ht="2.25" customHeight="1" x14ac:dyDescent="0.2">
      <c r="B200" s="264"/>
      <c r="C200" s="264"/>
      <c r="D200" s="264"/>
      <c r="E200" s="264"/>
      <c r="F200" s="264"/>
      <c r="G200" s="264"/>
      <c r="H200" s="264"/>
      <c r="I200" s="264"/>
      <c r="J200" s="264"/>
      <c r="K200" s="264"/>
      <c r="L200" s="264"/>
      <c r="M200" s="264"/>
      <c r="N200" s="264"/>
    </row>
    <row r="201" spans="1:44" s="180" customFormat="1" ht="11.25" x14ac:dyDescent="0.2">
      <c r="A201" s="259"/>
      <c r="B201" s="227"/>
      <c r="C201" s="442" t="s">
        <v>674</v>
      </c>
      <c r="D201" s="442"/>
      <c r="E201" s="442"/>
      <c r="F201" s="442"/>
      <c r="G201" s="442"/>
      <c r="H201" s="442"/>
      <c r="I201" s="442"/>
      <c r="J201" s="442"/>
      <c r="K201" s="442"/>
      <c r="L201" s="263"/>
      <c r="M201" s="261"/>
      <c r="N201" s="262"/>
      <c r="AQ201" s="222" t="s">
        <v>674</v>
      </c>
    </row>
    <row r="202" spans="1:44" s="180" customFormat="1" ht="11.25" x14ac:dyDescent="0.2">
      <c r="A202" s="265"/>
      <c r="B202" s="230"/>
      <c r="C202" s="438" t="s">
        <v>675</v>
      </c>
      <c r="D202" s="438"/>
      <c r="E202" s="438"/>
      <c r="F202" s="438"/>
      <c r="G202" s="438"/>
      <c r="H202" s="438"/>
      <c r="I202" s="438"/>
      <c r="J202" s="438"/>
      <c r="K202" s="438"/>
      <c r="L202" s="266">
        <v>147348.14000000001</v>
      </c>
      <c r="M202" s="267"/>
      <c r="N202" s="268">
        <v>1506711</v>
      </c>
      <c r="AQ202" s="222"/>
      <c r="AR202" s="186" t="s">
        <v>675</v>
      </c>
    </row>
    <row r="203" spans="1:44" s="180" customFormat="1" ht="11.25" x14ac:dyDescent="0.2">
      <c r="A203" s="265"/>
      <c r="B203" s="230"/>
      <c r="C203" s="438" t="s">
        <v>676</v>
      </c>
      <c r="D203" s="438"/>
      <c r="E203" s="438"/>
      <c r="F203" s="438"/>
      <c r="G203" s="438"/>
      <c r="H203" s="438"/>
      <c r="I203" s="438"/>
      <c r="J203" s="438"/>
      <c r="K203" s="438"/>
      <c r="L203" s="269"/>
      <c r="M203" s="267"/>
      <c r="N203" s="270"/>
      <c r="AQ203" s="222"/>
      <c r="AR203" s="186" t="s">
        <v>676</v>
      </c>
    </row>
    <row r="204" spans="1:44" s="180" customFormat="1" ht="11.25" x14ac:dyDescent="0.2">
      <c r="A204" s="265"/>
      <c r="B204" s="230"/>
      <c r="C204" s="438" t="s">
        <v>677</v>
      </c>
      <c r="D204" s="438"/>
      <c r="E204" s="438"/>
      <c r="F204" s="438"/>
      <c r="G204" s="438"/>
      <c r="H204" s="438"/>
      <c r="I204" s="438"/>
      <c r="J204" s="438"/>
      <c r="K204" s="438"/>
      <c r="L204" s="266">
        <v>25372.68</v>
      </c>
      <c r="M204" s="267"/>
      <c r="N204" s="268">
        <v>615542</v>
      </c>
      <c r="AQ204" s="222"/>
      <c r="AR204" s="186" t="s">
        <v>677</v>
      </c>
    </row>
    <row r="205" spans="1:44" s="180" customFormat="1" ht="11.25" x14ac:dyDescent="0.2">
      <c r="A205" s="265"/>
      <c r="B205" s="230"/>
      <c r="C205" s="438" t="s">
        <v>678</v>
      </c>
      <c r="D205" s="438"/>
      <c r="E205" s="438"/>
      <c r="F205" s="438"/>
      <c r="G205" s="438"/>
      <c r="H205" s="438"/>
      <c r="I205" s="438"/>
      <c r="J205" s="438"/>
      <c r="K205" s="438"/>
      <c r="L205" s="266">
        <v>24523.71</v>
      </c>
      <c r="M205" s="267"/>
      <c r="N205" s="268">
        <v>218752</v>
      </c>
      <c r="AQ205" s="222"/>
      <c r="AR205" s="186" t="s">
        <v>678</v>
      </c>
    </row>
    <row r="206" spans="1:44" s="180" customFormat="1" ht="11.25" x14ac:dyDescent="0.2">
      <c r="A206" s="265"/>
      <c r="B206" s="230"/>
      <c r="C206" s="438" t="s">
        <v>679</v>
      </c>
      <c r="D206" s="438"/>
      <c r="E206" s="438"/>
      <c r="F206" s="438"/>
      <c r="G206" s="438"/>
      <c r="H206" s="438"/>
      <c r="I206" s="438"/>
      <c r="J206" s="438"/>
      <c r="K206" s="438"/>
      <c r="L206" s="266">
        <v>2756.97</v>
      </c>
      <c r="M206" s="267"/>
      <c r="N206" s="268">
        <v>66884</v>
      </c>
      <c r="AQ206" s="222"/>
      <c r="AR206" s="186" t="s">
        <v>679</v>
      </c>
    </row>
    <row r="207" spans="1:44" s="180" customFormat="1" ht="11.25" x14ac:dyDescent="0.2">
      <c r="A207" s="265"/>
      <c r="B207" s="230"/>
      <c r="C207" s="438" t="s">
        <v>680</v>
      </c>
      <c r="D207" s="438"/>
      <c r="E207" s="438"/>
      <c r="F207" s="438"/>
      <c r="G207" s="438"/>
      <c r="H207" s="438"/>
      <c r="I207" s="438"/>
      <c r="J207" s="438"/>
      <c r="K207" s="438"/>
      <c r="L207" s="266">
        <v>97451.75</v>
      </c>
      <c r="M207" s="267"/>
      <c r="N207" s="268">
        <v>672417</v>
      </c>
      <c r="AQ207" s="222"/>
      <c r="AR207" s="186" t="s">
        <v>680</v>
      </c>
    </row>
    <row r="208" spans="1:44" s="180" customFormat="1" ht="11.25" x14ac:dyDescent="0.2">
      <c r="A208" s="265"/>
      <c r="B208" s="230"/>
      <c r="C208" s="438" t="s">
        <v>681</v>
      </c>
      <c r="D208" s="438"/>
      <c r="E208" s="438"/>
      <c r="F208" s="438"/>
      <c r="G208" s="438"/>
      <c r="H208" s="438"/>
      <c r="I208" s="438"/>
      <c r="J208" s="438"/>
      <c r="K208" s="438"/>
      <c r="L208" s="266">
        <v>17505.650000000001</v>
      </c>
      <c r="M208" s="267"/>
      <c r="N208" s="268">
        <v>347204</v>
      </c>
      <c r="AQ208" s="222"/>
      <c r="AR208" s="186" t="s">
        <v>681</v>
      </c>
    </row>
    <row r="209" spans="1:44" s="180" customFormat="1" ht="11.25" x14ac:dyDescent="0.2">
      <c r="A209" s="265"/>
      <c r="B209" s="230"/>
      <c r="C209" s="438" t="s">
        <v>676</v>
      </c>
      <c r="D209" s="438"/>
      <c r="E209" s="438"/>
      <c r="F209" s="438"/>
      <c r="G209" s="438"/>
      <c r="H209" s="438"/>
      <c r="I209" s="438"/>
      <c r="J209" s="438"/>
      <c r="K209" s="438"/>
      <c r="L209" s="269"/>
      <c r="M209" s="267"/>
      <c r="N209" s="270"/>
      <c r="AQ209" s="222"/>
      <c r="AR209" s="186" t="s">
        <v>676</v>
      </c>
    </row>
    <row r="210" spans="1:44" s="180" customFormat="1" ht="11.25" x14ac:dyDescent="0.2">
      <c r="A210" s="265"/>
      <c r="B210" s="230"/>
      <c r="C210" s="438" t="s">
        <v>682</v>
      </c>
      <c r="D210" s="438"/>
      <c r="E210" s="438"/>
      <c r="F210" s="438"/>
      <c r="G210" s="438"/>
      <c r="H210" s="438"/>
      <c r="I210" s="438"/>
      <c r="J210" s="438"/>
      <c r="K210" s="438"/>
      <c r="L210" s="266">
        <v>5820.84</v>
      </c>
      <c r="M210" s="267"/>
      <c r="N210" s="268">
        <v>141214</v>
      </c>
      <c r="AQ210" s="222"/>
      <c r="AR210" s="186" t="s">
        <v>682</v>
      </c>
    </row>
    <row r="211" spans="1:44" s="180" customFormat="1" ht="11.25" x14ac:dyDescent="0.2">
      <c r="A211" s="265"/>
      <c r="B211" s="230"/>
      <c r="C211" s="438" t="s">
        <v>683</v>
      </c>
      <c r="D211" s="438"/>
      <c r="E211" s="438"/>
      <c r="F211" s="438"/>
      <c r="G211" s="438"/>
      <c r="H211" s="438"/>
      <c r="I211" s="438"/>
      <c r="J211" s="438"/>
      <c r="K211" s="438"/>
      <c r="L211" s="266">
        <v>4562.28</v>
      </c>
      <c r="M211" s="267"/>
      <c r="N211" s="268">
        <v>40696</v>
      </c>
      <c r="AQ211" s="222"/>
      <c r="AR211" s="186" t="s">
        <v>683</v>
      </c>
    </row>
    <row r="212" spans="1:44" s="180" customFormat="1" ht="11.25" x14ac:dyDescent="0.2">
      <c r="A212" s="265"/>
      <c r="B212" s="230"/>
      <c r="C212" s="438" t="s">
        <v>684</v>
      </c>
      <c r="D212" s="438"/>
      <c r="E212" s="438"/>
      <c r="F212" s="438"/>
      <c r="G212" s="438"/>
      <c r="H212" s="438"/>
      <c r="I212" s="438"/>
      <c r="J212" s="438"/>
      <c r="K212" s="438"/>
      <c r="L212" s="271">
        <v>674.82</v>
      </c>
      <c r="M212" s="267"/>
      <c r="N212" s="268">
        <v>16371</v>
      </c>
      <c r="AQ212" s="222"/>
      <c r="AR212" s="186" t="s">
        <v>684</v>
      </c>
    </row>
    <row r="213" spans="1:44" s="180" customFormat="1" ht="11.25" x14ac:dyDescent="0.2">
      <c r="A213" s="265"/>
      <c r="B213" s="230"/>
      <c r="C213" s="438" t="s">
        <v>685</v>
      </c>
      <c r="D213" s="438"/>
      <c r="E213" s="438"/>
      <c r="F213" s="438"/>
      <c r="G213" s="438"/>
      <c r="H213" s="438"/>
      <c r="I213" s="438"/>
      <c r="J213" s="438"/>
      <c r="K213" s="438"/>
      <c r="L213" s="271">
        <v>432</v>
      </c>
      <c r="M213" s="267"/>
      <c r="N213" s="268">
        <v>2981</v>
      </c>
      <c r="AQ213" s="222"/>
      <c r="AR213" s="186" t="s">
        <v>685</v>
      </c>
    </row>
    <row r="214" spans="1:44" s="180" customFormat="1" ht="11.25" x14ac:dyDescent="0.2">
      <c r="A214" s="265"/>
      <c r="B214" s="230"/>
      <c r="C214" s="438" t="s">
        <v>686</v>
      </c>
      <c r="D214" s="438"/>
      <c r="E214" s="438"/>
      <c r="F214" s="438"/>
      <c r="G214" s="438"/>
      <c r="H214" s="438"/>
      <c r="I214" s="438"/>
      <c r="J214" s="438"/>
      <c r="K214" s="438"/>
      <c r="L214" s="266">
        <v>6690.53</v>
      </c>
      <c r="M214" s="267"/>
      <c r="N214" s="268">
        <v>162313</v>
      </c>
      <c r="AQ214" s="222"/>
      <c r="AR214" s="186" t="s">
        <v>686</v>
      </c>
    </row>
    <row r="215" spans="1:44" s="180" customFormat="1" ht="11.25" x14ac:dyDescent="0.2">
      <c r="A215" s="265"/>
      <c r="B215" s="230"/>
      <c r="C215" s="438" t="s">
        <v>687</v>
      </c>
      <c r="D215" s="438"/>
      <c r="E215" s="438"/>
      <c r="F215" s="438"/>
      <c r="G215" s="438"/>
      <c r="H215" s="438"/>
      <c r="I215" s="438"/>
      <c r="J215" s="438"/>
      <c r="K215" s="438"/>
      <c r="L215" s="266">
        <v>157517.99</v>
      </c>
      <c r="M215" s="267"/>
      <c r="N215" s="268">
        <v>1830917</v>
      </c>
      <c r="AQ215" s="222"/>
      <c r="AR215" s="186" t="s">
        <v>687</v>
      </c>
    </row>
    <row r="216" spans="1:44" s="180" customFormat="1" ht="11.25" x14ac:dyDescent="0.2">
      <c r="A216" s="265"/>
      <c r="B216" s="230"/>
      <c r="C216" s="438" t="s">
        <v>676</v>
      </c>
      <c r="D216" s="438"/>
      <c r="E216" s="438"/>
      <c r="F216" s="438"/>
      <c r="G216" s="438"/>
      <c r="H216" s="438"/>
      <c r="I216" s="438"/>
      <c r="J216" s="438"/>
      <c r="K216" s="438"/>
      <c r="L216" s="269"/>
      <c r="M216" s="267"/>
      <c r="N216" s="270"/>
      <c r="AQ216" s="222"/>
      <c r="AR216" s="186" t="s">
        <v>676</v>
      </c>
    </row>
    <row r="217" spans="1:44" s="180" customFormat="1" ht="11.25" x14ac:dyDescent="0.2">
      <c r="A217" s="265"/>
      <c r="B217" s="230"/>
      <c r="C217" s="438" t="s">
        <v>682</v>
      </c>
      <c r="D217" s="438"/>
      <c r="E217" s="438"/>
      <c r="F217" s="438"/>
      <c r="G217" s="438"/>
      <c r="H217" s="438"/>
      <c r="I217" s="438"/>
      <c r="J217" s="438"/>
      <c r="K217" s="438"/>
      <c r="L217" s="266">
        <v>19551.84</v>
      </c>
      <c r="M217" s="267"/>
      <c r="N217" s="268">
        <v>474328</v>
      </c>
      <c r="AQ217" s="222"/>
      <c r="AR217" s="186" t="s">
        <v>682</v>
      </c>
    </row>
    <row r="218" spans="1:44" s="180" customFormat="1" ht="11.25" x14ac:dyDescent="0.2">
      <c r="A218" s="265"/>
      <c r="B218" s="230"/>
      <c r="C218" s="438" t="s">
        <v>683</v>
      </c>
      <c r="D218" s="438"/>
      <c r="E218" s="438"/>
      <c r="F218" s="438"/>
      <c r="G218" s="438"/>
      <c r="H218" s="438"/>
      <c r="I218" s="438"/>
      <c r="J218" s="438"/>
      <c r="K218" s="438"/>
      <c r="L218" s="266">
        <v>19961.43</v>
      </c>
      <c r="M218" s="267"/>
      <c r="N218" s="268">
        <v>178056</v>
      </c>
      <c r="AQ218" s="222"/>
      <c r="AR218" s="186" t="s">
        <v>683</v>
      </c>
    </row>
    <row r="219" spans="1:44" s="180" customFormat="1" ht="11.25" x14ac:dyDescent="0.2">
      <c r="A219" s="265"/>
      <c r="B219" s="230"/>
      <c r="C219" s="438" t="s">
        <v>684</v>
      </c>
      <c r="D219" s="438"/>
      <c r="E219" s="438"/>
      <c r="F219" s="438"/>
      <c r="G219" s="438"/>
      <c r="H219" s="438"/>
      <c r="I219" s="438"/>
      <c r="J219" s="438"/>
      <c r="K219" s="438"/>
      <c r="L219" s="266">
        <v>2082.15</v>
      </c>
      <c r="M219" s="267"/>
      <c r="N219" s="268">
        <v>50513</v>
      </c>
      <c r="AQ219" s="222"/>
      <c r="AR219" s="186" t="s">
        <v>684</v>
      </c>
    </row>
    <row r="220" spans="1:44" s="180" customFormat="1" ht="11.25" x14ac:dyDescent="0.2">
      <c r="A220" s="265"/>
      <c r="B220" s="230"/>
      <c r="C220" s="438" t="s">
        <v>685</v>
      </c>
      <c r="D220" s="438"/>
      <c r="E220" s="438"/>
      <c r="F220" s="438"/>
      <c r="G220" s="438"/>
      <c r="H220" s="438"/>
      <c r="I220" s="438"/>
      <c r="J220" s="438"/>
      <c r="K220" s="438"/>
      <c r="L220" s="266">
        <v>97019.75</v>
      </c>
      <c r="M220" s="267"/>
      <c r="N220" s="268">
        <v>669436</v>
      </c>
      <c r="AQ220" s="222"/>
      <c r="AR220" s="186" t="s">
        <v>685</v>
      </c>
    </row>
    <row r="221" spans="1:44" s="180" customFormat="1" ht="11.25" x14ac:dyDescent="0.2">
      <c r="A221" s="265"/>
      <c r="B221" s="230"/>
      <c r="C221" s="438" t="s">
        <v>686</v>
      </c>
      <c r="D221" s="438"/>
      <c r="E221" s="438"/>
      <c r="F221" s="438"/>
      <c r="G221" s="438"/>
      <c r="H221" s="438"/>
      <c r="I221" s="438"/>
      <c r="J221" s="438"/>
      <c r="K221" s="438"/>
      <c r="L221" s="266">
        <v>20984.97</v>
      </c>
      <c r="M221" s="267"/>
      <c r="N221" s="268">
        <v>509097</v>
      </c>
      <c r="AQ221" s="222"/>
      <c r="AR221" s="186" t="s">
        <v>686</v>
      </c>
    </row>
    <row r="222" spans="1:44" s="180" customFormat="1" ht="11.25" x14ac:dyDescent="0.2">
      <c r="A222" s="265"/>
      <c r="B222" s="230"/>
      <c r="C222" s="438" t="s">
        <v>688</v>
      </c>
      <c r="D222" s="438"/>
      <c r="E222" s="438"/>
      <c r="F222" s="438"/>
      <c r="G222" s="438"/>
      <c r="H222" s="438"/>
      <c r="I222" s="438"/>
      <c r="J222" s="438"/>
      <c r="K222" s="438"/>
      <c r="L222" s="266">
        <v>218162.51</v>
      </c>
      <c r="M222" s="267"/>
      <c r="N222" s="268">
        <v>1245708</v>
      </c>
      <c r="AQ222" s="222"/>
      <c r="AR222" s="186" t="s">
        <v>688</v>
      </c>
    </row>
    <row r="223" spans="1:44" s="180" customFormat="1" ht="11.25" x14ac:dyDescent="0.2">
      <c r="A223" s="265"/>
      <c r="B223" s="230"/>
      <c r="C223" s="438" t="s">
        <v>689</v>
      </c>
      <c r="D223" s="438"/>
      <c r="E223" s="438"/>
      <c r="F223" s="438"/>
      <c r="G223" s="438"/>
      <c r="H223" s="438"/>
      <c r="I223" s="438"/>
      <c r="J223" s="438"/>
      <c r="K223" s="438"/>
      <c r="L223" s="266">
        <v>107722.41</v>
      </c>
      <c r="M223" s="267"/>
      <c r="N223" s="268">
        <v>615095</v>
      </c>
      <c r="AQ223" s="222"/>
      <c r="AR223" s="186" t="s">
        <v>689</v>
      </c>
    </row>
    <row r="224" spans="1:44" s="180" customFormat="1" ht="11.25" x14ac:dyDescent="0.2">
      <c r="A224" s="265"/>
      <c r="B224" s="230"/>
      <c r="C224" s="438" t="s">
        <v>690</v>
      </c>
      <c r="D224" s="438"/>
      <c r="E224" s="438"/>
      <c r="F224" s="438"/>
      <c r="G224" s="438"/>
      <c r="H224" s="438"/>
      <c r="I224" s="438"/>
      <c r="J224" s="438"/>
      <c r="K224" s="438"/>
      <c r="L224" s="266">
        <v>110440.1</v>
      </c>
      <c r="M224" s="267"/>
      <c r="N224" s="268">
        <v>630613</v>
      </c>
      <c r="AQ224" s="222"/>
      <c r="AR224" s="186" t="s">
        <v>690</v>
      </c>
    </row>
    <row r="225" spans="1:45" ht="11.25" x14ac:dyDescent="0.2">
      <c r="A225" s="265"/>
      <c r="B225" s="230"/>
      <c r="C225" s="438" t="s">
        <v>691</v>
      </c>
      <c r="D225" s="438"/>
      <c r="E225" s="438"/>
      <c r="F225" s="438"/>
      <c r="G225" s="438"/>
      <c r="H225" s="438"/>
      <c r="I225" s="438"/>
      <c r="J225" s="438"/>
      <c r="K225" s="438"/>
      <c r="L225" s="266">
        <v>28129.65</v>
      </c>
      <c r="M225" s="267"/>
      <c r="N225" s="268">
        <v>682426</v>
      </c>
      <c r="Q225" s="180"/>
      <c r="R225" s="180"/>
      <c r="S225" s="180"/>
      <c r="T225" s="180"/>
      <c r="U225" s="180"/>
      <c r="V225" s="180"/>
      <c r="W225" s="180"/>
      <c r="X225" s="180"/>
      <c r="Y225" s="180"/>
      <c r="Z225" s="180"/>
      <c r="AA225" s="180"/>
      <c r="AB225" s="180"/>
      <c r="AC225" s="180"/>
      <c r="AD225" s="180"/>
      <c r="AE225" s="180"/>
      <c r="AF225" s="180"/>
      <c r="AG225" s="180"/>
      <c r="AH225" s="180"/>
      <c r="AI225" s="180"/>
      <c r="AJ225" s="180"/>
      <c r="AK225" s="180"/>
      <c r="AL225" s="180"/>
      <c r="AM225" s="180"/>
      <c r="AN225" s="180"/>
      <c r="AO225" s="180"/>
      <c r="AP225" s="180"/>
      <c r="AQ225" s="222"/>
      <c r="AR225" s="186" t="s">
        <v>691</v>
      </c>
      <c r="AS225" s="180"/>
    </row>
    <row r="226" spans="1:45" ht="11.25" x14ac:dyDescent="0.2">
      <c r="A226" s="265"/>
      <c r="B226" s="230"/>
      <c r="C226" s="438" t="s">
        <v>692</v>
      </c>
      <c r="D226" s="438"/>
      <c r="E226" s="438"/>
      <c r="F226" s="438"/>
      <c r="G226" s="438"/>
      <c r="H226" s="438"/>
      <c r="I226" s="438"/>
      <c r="J226" s="438"/>
      <c r="K226" s="438"/>
      <c r="L226" s="266">
        <v>27675.5</v>
      </c>
      <c r="M226" s="267"/>
      <c r="N226" s="268">
        <v>671410</v>
      </c>
      <c r="Q226" s="180"/>
      <c r="R226" s="180"/>
      <c r="S226" s="180"/>
      <c r="T226" s="180"/>
      <c r="U226" s="180"/>
      <c r="V226" s="180"/>
      <c r="W226" s="180"/>
      <c r="X226" s="180"/>
      <c r="Y226" s="180"/>
      <c r="Z226" s="180"/>
      <c r="AA226" s="180"/>
      <c r="AB226" s="180"/>
      <c r="AC226" s="180"/>
      <c r="AD226" s="180"/>
      <c r="AE226" s="180"/>
      <c r="AF226" s="180"/>
      <c r="AG226" s="180"/>
      <c r="AH226" s="180"/>
      <c r="AI226" s="180"/>
      <c r="AJ226" s="180"/>
      <c r="AK226" s="180"/>
      <c r="AL226" s="180"/>
      <c r="AM226" s="180"/>
      <c r="AN226" s="180"/>
      <c r="AO226" s="180"/>
      <c r="AP226" s="180"/>
      <c r="AQ226" s="222"/>
      <c r="AR226" s="186" t="s">
        <v>692</v>
      </c>
      <c r="AS226" s="180"/>
    </row>
    <row r="227" spans="1:45" ht="11.25" x14ac:dyDescent="0.2">
      <c r="A227" s="265"/>
      <c r="B227" s="258"/>
      <c r="C227" s="435" t="s">
        <v>693</v>
      </c>
      <c r="D227" s="435"/>
      <c r="E227" s="435"/>
      <c r="F227" s="435"/>
      <c r="G227" s="435"/>
      <c r="H227" s="435"/>
      <c r="I227" s="435"/>
      <c r="J227" s="435"/>
      <c r="K227" s="435"/>
      <c r="L227" s="272">
        <v>393186.15</v>
      </c>
      <c r="M227" s="273"/>
      <c r="N227" s="274">
        <v>3423829</v>
      </c>
      <c r="Q227" s="180"/>
      <c r="R227" s="180"/>
      <c r="S227" s="180"/>
      <c r="T227" s="180"/>
      <c r="U227" s="180"/>
      <c r="V227" s="180"/>
      <c r="W227" s="180"/>
      <c r="X227" s="180"/>
      <c r="Y227" s="180"/>
      <c r="Z227" s="180"/>
      <c r="AA227" s="180"/>
      <c r="AB227" s="180"/>
      <c r="AC227" s="180"/>
      <c r="AD227" s="180"/>
      <c r="AE227" s="180"/>
      <c r="AF227" s="180"/>
      <c r="AG227" s="180"/>
      <c r="AH227" s="180"/>
      <c r="AI227" s="180"/>
      <c r="AJ227" s="180"/>
      <c r="AK227" s="180"/>
      <c r="AL227" s="180"/>
      <c r="AM227" s="180"/>
      <c r="AN227" s="180"/>
      <c r="AO227" s="180"/>
      <c r="AP227" s="180"/>
      <c r="AQ227" s="222"/>
      <c r="AR227" s="180"/>
      <c r="AS227" s="222" t="s">
        <v>693</v>
      </c>
    </row>
    <row r="228" spans="1:45" ht="1.5" customHeight="1" x14ac:dyDescent="0.2">
      <c r="A228" s="180"/>
      <c r="B228" s="258"/>
      <c r="C228" s="246"/>
      <c r="D228" s="246"/>
      <c r="E228" s="246"/>
      <c r="F228" s="246"/>
      <c r="G228" s="246"/>
      <c r="H228" s="246"/>
      <c r="I228" s="246"/>
      <c r="J228" s="246"/>
      <c r="K228" s="246"/>
      <c r="L228" s="272"/>
      <c r="M228" s="275"/>
      <c r="N228" s="276"/>
      <c r="Q228" s="180"/>
      <c r="R228" s="180"/>
      <c r="S228" s="180"/>
      <c r="T228" s="180"/>
      <c r="U228" s="180"/>
      <c r="V228" s="180"/>
      <c r="W228" s="180"/>
      <c r="X228" s="180"/>
      <c r="Y228" s="180"/>
      <c r="Z228" s="180"/>
      <c r="AA228" s="180"/>
      <c r="AB228" s="180"/>
      <c r="AC228" s="180"/>
      <c r="AD228" s="180"/>
      <c r="AE228" s="180"/>
      <c r="AF228" s="180"/>
      <c r="AG228" s="180"/>
      <c r="AH228" s="180"/>
      <c r="AI228" s="180"/>
      <c r="AJ228" s="180"/>
      <c r="AK228" s="180"/>
      <c r="AL228" s="180"/>
      <c r="AM228" s="180"/>
      <c r="AN228" s="180"/>
      <c r="AO228" s="180"/>
      <c r="AP228" s="180"/>
      <c r="AQ228" s="180"/>
      <c r="AR228" s="180"/>
      <c r="AS228" s="180"/>
    </row>
    <row r="229" spans="1:45" ht="53.25" customHeight="1" x14ac:dyDescent="0.2">
      <c r="A229" s="277"/>
      <c r="B229" s="278"/>
      <c r="C229" s="278"/>
      <c r="D229" s="278"/>
      <c r="E229" s="278"/>
      <c r="F229" s="278"/>
      <c r="G229" s="278"/>
      <c r="H229" s="278"/>
      <c r="I229" s="278"/>
      <c r="J229" s="278"/>
      <c r="K229" s="278"/>
      <c r="L229" s="278"/>
      <c r="M229" s="278"/>
      <c r="N229" s="278"/>
      <c r="Q229" s="180"/>
      <c r="R229" s="180"/>
      <c r="S229" s="180"/>
      <c r="T229" s="180"/>
      <c r="U229" s="180"/>
      <c r="V229" s="180"/>
      <c r="W229" s="180"/>
      <c r="X229" s="180"/>
      <c r="Y229" s="180"/>
      <c r="Z229" s="180"/>
      <c r="AA229" s="180"/>
      <c r="AB229" s="180"/>
      <c r="AC229" s="180"/>
      <c r="AD229" s="180"/>
      <c r="AE229" s="180"/>
      <c r="AF229" s="180"/>
      <c r="AG229" s="180"/>
      <c r="AH229" s="180"/>
      <c r="AI229" s="180"/>
      <c r="AJ229" s="180"/>
      <c r="AK229" s="180"/>
      <c r="AL229" s="180"/>
      <c r="AM229" s="180"/>
      <c r="AN229" s="180"/>
      <c r="AO229" s="180"/>
      <c r="AP229" s="180"/>
      <c r="AQ229" s="180"/>
      <c r="AR229" s="180"/>
      <c r="AS229" s="180"/>
    </row>
    <row r="230" spans="1:45" x14ac:dyDescent="0.25">
      <c r="A230" s="279"/>
      <c r="B230" s="280" t="s">
        <v>694</v>
      </c>
      <c r="C230" s="436" t="s">
        <v>695</v>
      </c>
      <c r="D230" s="436"/>
      <c r="E230" s="436"/>
      <c r="F230" s="436"/>
      <c r="G230" s="436"/>
      <c r="H230" s="436"/>
      <c r="I230" s="436"/>
      <c r="J230" s="436"/>
      <c r="K230" s="436"/>
      <c r="L230" s="436"/>
      <c r="M230" s="281"/>
      <c r="N230" s="281"/>
      <c r="Q230" s="180"/>
      <c r="R230" s="180"/>
      <c r="S230" s="180"/>
      <c r="T230" s="180"/>
      <c r="U230" s="180"/>
      <c r="V230" s="180"/>
      <c r="W230" s="180"/>
      <c r="X230" s="180"/>
      <c r="Y230" s="180"/>
    </row>
    <row r="231" spans="1:45" ht="13.5" customHeight="1" x14ac:dyDescent="0.25">
      <c r="A231" s="279"/>
      <c r="B231" s="282"/>
      <c r="C231" s="437" t="s">
        <v>696</v>
      </c>
      <c r="D231" s="437"/>
      <c r="E231" s="437"/>
      <c r="F231" s="437"/>
      <c r="G231" s="437"/>
      <c r="H231" s="437"/>
      <c r="I231" s="437"/>
      <c r="J231" s="437"/>
      <c r="K231" s="437"/>
      <c r="L231" s="437"/>
      <c r="M231" s="281"/>
      <c r="N231" s="281"/>
      <c r="Q231" s="180"/>
      <c r="R231" s="180"/>
      <c r="S231" s="180"/>
      <c r="T231" s="180"/>
      <c r="U231" s="180"/>
      <c r="V231" s="180"/>
      <c r="W231" s="180"/>
      <c r="X231" s="180"/>
      <c r="Y231" s="180"/>
    </row>
    <row r="232" spans="1:45" ht="12.75" customHeight="1" x14ac:dyDescent="0.25">
      <c r="A232" s="279"/>
      <c r="B232" s="280" t="s">
        <v>697</v>
      </c>
      <c r="C232" s="436" t="s">
        <v>698</v>
      </c>
      <c r="D232" s="436"/>
      <c r="E232" s="436"/>
      <c r="F232" s="436"/>
      <c r="G232" s="436"/>
      <c r="H232" s="436"/>
      <c r="I232" s="436"/>
      <c r="J232" s="436"/>
      <c r="K232" s="436"/>
      <c r="L232" s="436"/>
      <c r="M232" s="281"/>
      <c r="N232" s="281"/>
      <c r="Q232" s="180"/>
      <c r="R232" s="180"/>
      <c r="S232" s="180"/>
      <c r="T232" s="180"/>
      <c r="U232" s="180"/>
      <c r="V232" s="180"/>
      <c r="W232" s="180"/>
      <c r="X232" s="180"/>
      <c r="Y232" s="180"/>
    </row>
    <row r="233" spans="1:45" ht="13.5" customHeight="1" x14ac:dyDescent="0.25">
      <c r="A233" s="279"/>
      <c r="B233" s="279"/>
      <c r="C233" s="437" t="s">
        <v>696</v>
      </c>
      <c r="D233" s="437"/>
      <c r="E233" s="437"/>
      <c r="F233" s="437"/>
      <c r="G233" s="437"/>
      <c r="H233" s="437"/>
      <c r="I233" s="437"/>
      <c r="J233" s="437"/>
      <c r="K233" s="437"/>
      <c r="L233" s="437"/>
      <c r="M233" s="281"/>
      <c r="N233" s="281"/>
      <c r="Q233" s="180"/>
      <c r="R233" s="180"/>
      <c r="S233" s="180"/>
      <c r="T233" s="180"/>
      <c r="U233" s="180"/>
      <c r="V233" s="180"/>
      <c r="W233" s="180"/>
      <c r="X233" s="180"/>
      <c r="Y233" s="180"/>
    </row>
    <row r="235" spans="1:45" ht="11.25" x14ac:dyDescent="0.2">
      <c r="A235" s="180"/>
      <c r="B235" s="283"/>
      <c r="D235" s="283"/>
      <c r="F235" s="283"/>
      <c r="Q235" s="180"/>
      <c r="R235" s="180"/>
      <c r="S235" s="180"/>
      <c r="T235" s="180"/>
      <c r="U235" s="180"/>
      <c r="V235" s="180"/>
      <c r="W235" s="180"/>
      <c r="X235" s="180"/>
      <c r="Y235" s="180"/>
      <c r="Z235" s="180"/>
      <c r="AA235" s="180"/>
      <c r="AB235" s="180"/>
      <c r="AC235" s="180"/>
      <c r="AD235" s="180"/>
      <c r="AE235" s="180"/>
      <c r="AF235" s="180"/>
      <c r="AG235" s="180"/>
      <c r="AH235" s="180"/>
      <c r="AI235" s="180"/>
      <c r="AJ235" s="180"/>
      <c r="AK235" s="180"/>
      <c r="AL235" s="180"/>
      <c r="AM235" s="180"/>
      <c r="AN235" s="180"/>
      <c r="AO235" s="180"/>
      <c r="AP235" s="180"/>
      <c r="AQ235" s="180"/>
      <c r="AR235" s="180"/>
      <c r="AS235" s="180"/>
    </row>
  </sheetData>
  <mergeCells count="219">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L31:M31"/>
    <mergeCell ref="L32:M32"/>
    <mergeCell ref="L33:M33"/>
    <mergeCell ref="A35:A37"/>
    <mergeCell ref="B35:B37"/>
    <mergeCell ref="C35:E37"/>
    <mergeCell ref="F35:F37"/>
    <mergeCell ref="G35:I36"/>
    <mergeCell ref="J35:L36"/>
    <mergeCell ref="M35:M37"/>
    <mergeCell ref="C43:N43"/>
    <mergeCell ref="C44:E44"/>
    <mergeCell ref="C45:E45"/>
    <mergeCell ref="C46:E46"/>
    <mergeCell ref="C47:E47"/>
    <mergeCell ref="C48:E48"/>
    <mergeCell ref="N35:N37"/>
    <mergeCell ref="C38:E38"/>
    <mergeCell ref="A39:N39"/>
    <mergeCell ref="A40:N40"/>
    <mergeCell ref="C41:E41"/>
    <mergeCell ref="C42:N42"/>
    <mergeCell ref="C55:E55"/>
    <mergeCell ref="C56:N56"/>
    <mergeCell ref="C57:E57"/>
    <mergeCell ref="C58:E58"/>
    <mergeCell ref="C59:N59"/>
    <mergeCell ref="C60:N60"/>
    <mergeCell ref="C49:E49"/>
    <mergeCell ref="C50:E50"/>
    <mergeCell ref="C51:E51"/>
    <mergeCell ref="C52:E52"/>
    <mergeCell ref="C53:E53"/>
    <mergeCell ref="C54:E54"/>
    <mergeCell ref="C67:E67"/>
    <mergeCell ref="C68:E68"/>
    <mergeCell ref="C69:E69"/>
    <mergeCell ref="C70:E70"/>
    <mergeCell ref="C71:E71"/>
    <mergeCell ref="C72:E72"/>
    <mergeCell ref="C61:E61"/>
    <mergeCell ref="C62:E62"/>
    <mergeCell ref="C63:E63"/>
    <mergeCell ref="C64:E64"/>
    <mergeCell ref="C65:E65"/>
    <mergeCell ref="C66:E66"/>
    <mergeCell ref="C79:N79"/>
    <mergeCell ref="C80:E80"/>
    <mergeCell ref="C81:E81"/>
    <mergeCell ref="C82:N82"/>
    <mergeCell ref="C83:N83"/>
    <mergeCell ref="C84:E84"/>
    <mergeCell ref="C73:N73"/>
    <mergeCell ref="C74:E74"/>
    <mergeCell ref="C75:E75"/>
    <mergeCell ref="C76:N76"/>
    <mergeCell ref="C77:E77"/>
    <mergeCell ref="C78:E78"/>
    <mergeCell ref="C91:E91"/>
    <mergeCell ref="C92:E92"/>
    <mergeCell ref="C93:N93"/>
    <mergeCell ref="C94:E94"/>
    <mergeCell ref="C95:E95"/>
    <mergeCell ref="C96:N96"/>
    <mergeCell ref="C85:E85"/>
    <mergeCell ref="C86:E86"/>
    <mergeCell ref="C87:E87"/>
    <mergeCell ref="C88:E88"/>
    <mergeCell ref="C89:E89"/>
    <mergeCell ref="C90:E90"/>
    <mergeCell ref="C103:E103"/>
    <mergeCell ref="C104:E104"/>
    <mergeCell ref="C105:E105"/>
    <mergeCell ref="C106:E106"/>
    <mergeCell ref="C107:E107"/>
    <mergeCell ref="C108:E108"/>
    <mergeCell ref="C97:N97"/>
    <mergeCell ref="C98:E98"/>
    <mergeCell ref="C99:E99"/>
    <mergeCell ref="C100:E100"/>
    <mergeCell ref="C101:E101"/>
    <mergeCell ref="C102:E102"/>
    <mergeCell ref="C115:N115"/>
    <mergeCell ref="C116:E116"/>
    <mergeCell ref="C117:E117"/>
    <mergeCell ref="C118:N118"/>
    <mergeCell ref="C119:N119"/>
    <mergeCell ref="C120:E120"/>
    <mergeCell ref="C109:E109"/>
    <mergeCell ref="C110:N110"/>
    <mergeCell ref="C111:N111"/>
    <mergeCell ref="C112:E112"/>
    <mergeCell ref="C113:E113"/>
    <mergeCell ref="C114:N114"/>
    <mergeCell ref="C127:E127"/>
    <mergeCell ref="C128:E128"/>
    <mergeCell ref="C129:E129"/>
    <mergeCell ref="C130:E130"/>
    <mergeCell ref="C131:E131"/>
    <mergeCell ref="C132:E132"/>
    <mergeCell ref="A121:N121"/>
    <mergeCell ref="C122:E122"/>
    <mergeCell ref="C123:N123"/>
    <mergeCell ref="C124:N124"/>
    <mergeCell ref="C125:E125"/>
    <mergeCell ref="C126:E126"/>
    <mergeCell ref="C139:E139"/>
    <mergeCell ref="C140:N140"/>
    <mergeCell ref="C141:N141"/>
    <mergeCell ref="C142:E142"/>
    <mergeCell ref="C143:E143"/>
    <mergeCell ref="C144:E144"/>
    <mergeCell ref="C133:E133"/>
    <mergeCell ref="C134:E134"/>
    <mergeCell ref="C135:E135"/>
    <mergeCell ref="C136:E136"/>
    <mergeCell ref="C137:N137"/>
    <mergeCell ref="C138:E138"/>
    <mergeCell ref="C151:E151"/>
    <mergeCell ref="C152:E152"/>
    <mergeCell ref="C153:E153"/>
    <mergeCell ref="C154:N154"/>
    <mergeCell ref="C155:E155"/>
    <mergeCell ref="C156:E156"/>
    <mergeCell ref="C145:E145"/>
    <mergeCell ref="C146:E146"/>
    <mergeCell ref="C147:E147"/>
    <mergeCell ref="C148:E148"/>
    <mergeCell ref="C149:E149"/>
    <mergeCell ref="C150:E150"/>
    <mergeCell ref="C163:N163"/>
    <mergeCell ref="C164:N164"/>
    <mergeCell ref="C165:E165"/>
    <mergeCell ref="C166:E166"/>
    <mergeCell ref="C167:E167"/>
    <mergeCell ref="C168:E168"/>
    <mergeCell ref="C157:N157"/>
    <mergeCell ref="C158:E158"/>
    <mergeCell ref="C159:E159"/>
    <mergeCell ref="C160:N160"/>
    <mergeCell ref="C161:E161"/>
    <mergeCell ref="C162:E162"/>
    <mergeCell ref="C175:E175"/>
    <mergeCell ref="C176:E176"/>
    <mergeCell ref="C177:N177"/>
    <mergeCell ref="C178:N178"/>
    <mergeCell ref="C179:E179"/>
    <mergeCell ref="C180:E180"/>
    <mergeCell ref="C169:E169"/>
    <mergeCell ref="C170:E170"/>
    <mergeCell ref="C171:E171"/>
    <mergeCell ref="C172:E172"/>
    <mergeCell ref="C173:E173"/>
    <mergeCell ref="C174:N174"/>
    <mergeCell ref="C187:E187"/>
    <mergeCell ref="C188:E188"/>
    <mergeCell ref="C189:N189"/>
    <mergeCell ref="C190:N190"/>
    <mergeCell ref="C191:E191"/>
    <mergeCell ref="C193:K193"/>
    <mergeCell ref="C181:N181"/>
    <mergeCell ref="C182:N182"/>
    <mergeCell ref="C183:E183"/>
    <mergeCell ref="C184:E184"/>
    <mergeCell ref="C185:N185"/>
    <mergeCell ref="C186:N186"/>
    <mergeCell ref="C203:K203"/>
    <mergeCell ref="C204:K204"/>
    <mergeCell ref="C205:K205"/>
    <mergeCell ref="C206:K206"/>
    <mergeCell ref="C207:K207"/>
    <mergeCell ref="C208:K208"/>
    <mergeCell ref="A194:N194"/>
    <mergeCell ref="C196:K196"/>
    <mergeCell ref="A197:N197"/>
    <mergeCell ref="C199:K199"/>
    <mergeCell ref="C201:K201"/>
    <mergeCell ref="C202:K202"/>
    <mergeCell ref="C215:K215"/>
    <mergeCell ref="C216:K216"/>
    <mergeCell ref="C217:K217"/>
    <mergeCell ref="C218:K218"/>
    <mergeCell ref="C219:K219"/>
    <mergeCell ref="C220:K220"/>
    <mergeCell ref="C209:K209"/>
    <mergeCell ref="C210:K210"/>
    <mergeCell ref="C211:K211"/>
    <mergeCell ref="C212:K212"/>
    <mergeCell ref="C213:K213"/>
    <mergeCell ref="C214:K214"/>
    <mergeCell ref="C227:K227"/>
    <mergeCell ref="C230:L230"/>
    <mergeCell ref="C231:L231"/>
    <mergeCell ref="C232:L232"/>
    <mergeCell ref="C233:L233"/>
    <mergeCell ref="C221:K221"/>
    <mergeCell ref="C222:K222"/>
    <mergeCell ref="C223:K223"/>
    <mergeCell ref="C224:K224"/>
    <mergeCell ref="C225:K225"/>
    <mergeCell ref="C226:K2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37" t="str">
        <f>'1. паспорт местоположение'!$A$5</f>
        <v>Год раскрытия информации: 2021 год</v>
      </c>
      <c r="B4" s="337"/>
      <c r="C4" s="337"/>
      <c r="D4" s="337"/>
      <c r="E4" s="337"/>
      <c r="F4" s="337"/>
      <c r="G4" s="337"/>
      <c r="H4" s="337"/>
      <c r="I4" s="337"/>
      <c r="J4" s="337"/>
      <c r="K4" s="337"/>
      <c r="L4" s="337"/>
      <c r="M4" s="337"/>
      <c r="N4" s="337"/>
      <c r="O4" s="337"/>
      <c r="P4" s="337"/>
      <c r="Q4" s="337"/>
      <c r="R4" s="337"/>
      <c r="S4" s="337"/>
    </row>
    <row r="5" spans="1:28" s="7" customFormat="1" ht="15.75" x14ac:dyDescent="0.2">
      <c r="A5" s="12"/>
    </row>
    <row r="6" spans="1:28" s="7" customFormat="1" ht="18.75" x14ac:dyDescent="0.2">
      <c r="A6" s="341" t="s">
        <v>10</v>
      </c>
      <c r="B6" s="341"/>
      <c r="C6" s="341"/>
      <c r="D6" s="341"/>
      <c r="E6" s="341"/>
      <c r="F6" s="341"/>
      <c r="G6" s="341"/>
      <c r="H6" s="341"/>
      <c r="I6" s="341"/>
      <c r="J6" s="341"/>
      <c r="K6" s="341"/>
      <c r="L6" s="341"/>
      <c r="M6" s="341"/>
      <c r="N6" s="341"/>
      <c r="O6" s="341"/>
      <c r="P6" s="341"/>
      <c r="Q6" s="341"/>
      <c r="R6" s="341"/>
      <c r="S6" s="341"/>
      <c r="T6" s="9"/>
      <c r="U6" s="9"/>
      <c r="V6" s="9"/>
      <c r="W6" s="9"/>
      <c r="X6" s="9"/>
      <c r="Y6" s="9"/>
      <c r="Z6" s="9"/>
      <c r="AA6" s="9"/>
      <c r="AB6" s="9"/>
    </row>
    <row r="7" spans="1:28" s="7" customFormat="1" ht="18.75" x14ac:dyDescent="0.2">
      <c r="A7" s="341"/>
      <c r="B7" s="341"/>
      <c r="C7" s="341"/>
      <c r="D7" s="341"/>
      <c r="E7" s="341"/>
      <c r="F7" s="341"/>
      <c r="G7" s="341"/>
      <c r="H7" s="341"/>
      <c r="I7" s="341"/>
      <c r="J7" s="341"/>
      <c r="K7" s="341"/>
      <c r="L7" s="341"/>
      <c r="M7" s="341"/>
      <c r="N7" s="341"/>
      <c r="O7" s="341"/>
      <c r="P7" s="341"/>
      <c r="Q7" s="341"/>
      <c r="R7" s="341"/>
      <c r="S7" s="341"/>
      <c r="T7" s="9"/>
      <c r="U7" s="9"/>
      <c r="V7" s="9"/>
      <c r="W7" s="9"/>
      <c r="X7" s="9"/>
      <c r="Y7" s="9"/>
      <c r="Z7" s="9"/>
      <c r="AA7" s="9"/>
      <c r="AB7" s="9"/>
    </row>
    <row r="8" spans="1:28" s="7" customFormat="1" ht="18.75" x14ac:dyDescent="0.2">
      <c r="A8" s="342" t="s">
        <v>495</v>
      </c>
      <c r="B8" s="342"/>
      <c r="C8" s="342"/>
      <c r="D8" s="342"/>
      <c r="E8" s="342"/>
      <c r="F8" s="342"/>
      <c r="G8" s="342"/>
      <c r="H8" s="342"/>
      <c r="I8" s="342"/>
      <c r="J8" s="342"/>
      <c r="K8" s="342"/>
      <c r="L8" s="342"/>
      <c r="M8" s="342"/>
      <c r="N8" s="342"/>
      <c r="O8" s="342"/>
      <c r="P8" s="342"/>
      <c r="Q8" s="342"/>
      <c r="R8" s="342"/>
      <c r="S8" s="342"/>
      <c r="T8" s="9"/>
      <c r="U8" s="9"/>
      <c r="V8" s="9"/>
      <c r="W8" s="9"/>
      <c r="X8" s="9"/>
      <c r="Y8" s="9"/>
      <c r="Z8" s="9"/>
      <c r="AA8" s="9"/>
      <c r="AB8" s="9"/>
    </row>
    <row r="9" spans="1:28" s="7" customFormat="1" ht="18.75" x14ac:dyDescent="0.2">
      <c r="A9" s="338" t="s">
        <v>9</v>
      </c>
      <c r="B9" s="338"/>
      <c r="C9" s="338"/>
      <c r="D9" s="338"/>
      <c r="E9" s="338"/>
      <c r="F9" s="338"/>
      <c r="G9" s="338"/>
      <c r="H9" s="338"/>
      <c r="I9" s="338"/>
      <c r="J9" s="338"/>
      <c r="K9" s="338"/>
      <c r="L9" s="338"/>
      <c r="M9" s="338"/>
      <c r="N9" s="338"/>
      <c r="O9" s="338"/>
      <c r="P9" s="338"/>
      <c r="Q9" s="338"/>
      <c r="R9" s="338"/>
      <c r="S9" s="338"/>
      <c r="T9" s="9"/>
      <c r="U9" s="9"/>
      <c r="V9" s="9"/>
      <c r="W9" s="9"/>
      <c r="X9" s="9"/>
      <c r="Y9" s="9"/>
      <c r="Z9" s="9"/>
      <c r="AA9" s="9"/>
      <c r="AB9" s="9"/>
    </row>
    <row r="10" spans="1:28" s="7" customFormat="1" ht="18.75" x14ac:dyDescent="0.2">
      <c r="A10" s="341"/>
      <c r="B10" s="341"/>
      <c r="C10" s="341"/>
      <c r="D10" s="341"/>
      <c r="E10" s="341"/>
      <c r="F10" s="341"/>
      <c r="G10" s="341"/>
      <c r="H10" s="341"/>
      <c r="I10" s="341"/>
      <c r="J10" s="341"/>
      <c r="K10" s="341"/>
      <c r="L10" s="341"/>
      <c r="M10" s="341"/>
      <c r="N10" s="341"/>
      <c r="O10" s="341"/>
      <c r="P10" s="341"/>
      <c r="Q10" s="341"/>
      <c r="R10" s="341"/>
      <c r="S10" s="341"/>
      <c r="T10" s="9"/>
      <c r="U10" s="9"/>
      <c r="V10" s="9"/>
      <c r="W10" s="9"/>
      <c r="X10" s="9"/>
      <c r="Y10" s="9"/>
      <c r="Z10" s="9"/>
      <c r="AA10" s="9"/>
      <c r="AB10" s="9"/>
    </row>
    <row r="11" spans="1:28" s="7" customFormat="1" ht="18.75" x14ac:dyDescent="0.2">
      <c r="A11" s="343" t="str">
        <f>'1. паспорт местоположение'!$A$12</f>
        <v>L_ 20220311</v>
      </c>
      <c r="B11" s="343"/>
      <c r="C11" s="343"/>
      <c r="D11" s="343"/>
      <c r="E11" s="343"/>
      <c r="F11" s="343"/>
      <c r="G11" s="343"/>
      <c r="H11" s="343"/>
      <c r="I11" s="343"/>
      <c r="J11" s="343"/>
      <c r="K11" s="343"/>
      <c r="L11" s="343"/>
      <c r="M11" s="343"/>
      <c r="N11" s="343"/>
      <c r="O11" s="343"/>
      <c r="P11" s="343"/>
      <c r="Q11" s="343"/>
      <c r="R11" s="343"/>
      <c r="S11" s="343"/>
      <c r="T11" s="9"/>
      <c r="U11" s="9"/>
      <c r="V11" s="9"/>
      <c r="W11" s="9"/>
      <c r="X11" s="9"/>
      <c r="Y11" s="9"/>
      <c r="Z11" s="9"/>
      <c r="AA11" s="9"/>
      <c r="AB11" s="9"/>
    </row>
    <row r="12" spans="1:28" s="7" customFormat="1" ht="18.75" x14ac:dyDescent="0.2">
      <c r="A12" s="338" t="s">
        <v>8</v>
      </c>
      <c r="B12" s="338"/>
      <c r="C12" s="338"/>
      <c r="D12" s="338"/>
      <c r="E12" s="338"/>
      <c r="F12" s="338"/>
      <c r="G12" s="338"/>
      <c r="H12" s="338"/>
      <c r="I12" s="338"/>
      <c r="J12" s="338"/>
      <c r="K12" s="338"/>
      <c r="L12" s="338"/>
      <c r="M12" s="338"/>
      <c r="N12" s="338"/>
      <c r="O12" s="338"/>
      <c r="P12" s="338"/>
      <c r="Q12" s="338"/>
      <c r="R12" s="338"/>
      <c r="S12" s="338"/>
      <c r="T12" s="9"/>
      <c r="U12" s="9"/>
      <c r="V12" s="9"/>
      <c r="W12" s="9"/>
      <c r="X12" s="9"/>
      <c r="Y12" s="9"/>
      <c r="Z12" s="9"/>
      <c r="AA12" s="9"/>
      <c r="AB12" s="9"/>
    </row>
    <row r="13" spans="1:28" s="7"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3"/>
      <c r="U13" s="3"/>
      <c r="V13" s="3"/>
      <c r="W13" s="3"/>
      <c r="X13" s="3"/>
      <c r="Y13" s="3"/>
      <c r="Z13" s="3"/>
      <c r="AA13" s="3"/>
      <c r="AB13" s="3"/>
    </row>
    <row r="14" spans="1:28" s="2" customFormat="1" ht="15.75" x14ac:dyDescent="0.2">
      <c r="A14" s="342" t="str">
        <f>'1. паспорт местоположение'!$A$15</f>
        <v>Установка приборов учета   410шт.</v>
      </c>
      <c r="B14" s="342"/>
      <c r="C14" s="342"/>
      <c r="D14" s="342"/>
      <c r="E14" s="342"/>
      <c r="F14" s="342"/>
      <c r="G14" s="342"/>
      <c r="H14" s="342"/>
      <c r="I14" s="342"/>
      <c r="J14" s="342"/>
      <c r="K14" s="342"/>
      <c r="L14" s="342"/>
      <c r="M14" s="342"/>
      <c r="N14" s="342"/>
      <c r="O14" s="342"/>
      <c r="P14" s="342"/>
      <c r="Q14" s="342"/>
      <c r="R14" s="342"/>
      <c r="S14" s="342"/>
      <c r="T14" s="6"/>
      <c r="U14" s="6"/>
      <c r="V14" s="6"/>
      <c r="W14" s="6"/>
      <c r="X14" s="6"/>
      <c r="Y14" s="6"/>
      <c r="Z14" s="6"/>
      <c r="AA14" s="6"/>
      <c r="AB14" s="6"/>
    </row>
    <row r="15" spans="1:28" s="2" customFormat="1" ht="15" customHeight="1" x14ac:dyDescent="0.2">
      <c r="A15" s="338" t="s">
        <v>7</v>
      </c>
      <c r="B15" s="338"/>
      <c r="C15" s="338"/>
      <c r="D15" s="338"/>
      <c r="E15" s="338"/>
      <c r="F15" s="338"/>
      <c r="G15" s="338"/>
      <c r="H15" s="338"/>
      <c r="I15" s="338"/>
      <c r="J15" s="338"/>
      <c r="K15" s="338"/>
      <c r="L15" s="338"/>
      <c r="M15" s="338"/>
      <c r="N15" s="338"/>
      <c r="O15" s="338"/>
      <c r="P15" s="338"/>
      <c r="Q15" s="338"/>
      <c r="R15" s="338"/>
      <c r="S15" s="338"/>
      <c r="T15" s="4"/>
      <c r="U15" s="4"/>
      <c r="V15" s="4"/>
      <c r="W15" s="4"/>
      <c r="X15" s="4"/>
      <c r="Y15" s="4"/>
      <c r="Z15" s="4"/>
      <c r="AA15" s="4"/>
      <c r="AB15" s="4"/>
    </row>
    <row r="16" spans="1:28" s="2"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3"/>
      <c r="U16" s="3"/>
      <c r="V16" s="3"/>
      <c r="W16" s="3"/>
      <c r="X16" s="3"/>
      <c r="Y16" s="3"/>
    </row>
    <row r="17" spans="1:28" s="2" customFormat="1" ht="45.75" customHeight="1" x14ac:dyDescent="0.2">
      <c r="A17" s="339" t="s">
        <v>447</v>
      </c>
      <c r="B17" s="339"/>
      <c r="C17" s="339"/>
      <c r="D17" s="339"/>
      <c r="E17" s="339"/>
      <c r="F17" s="339"/>
      <c r="G17" s="339"/>
      <c r="H17" s="339"/>
      <c r="I17" s="339"/>
      <c r="J17" s="339"/>
      <c r="K17" s="339"/>
      <c r="L17" s="339"/>
      <c r="M17" s="339"/>
      <c r="N17" s="339"/>
      <c r="O17" s="339"/>
      <c r="P17" s="339"/>
      <c r="Q17" s="339"/>
      <c r="R17" s="339"/>
      <c r="S17" s="339"/>
      <c r="T17" s="5"/>
      <c r="U17" s="5"/>
      <c r="V17" s="5"/>
      <c r="W17" s="5"/>
      <c r="X17" s="5"/>
      <c r="Y17" s="5"/>
      <c r="Z17" s="5"/>
      <c r="AA17" s="5"/>
      <c r="AB17" s="5"/>
    </row>
    <row r="18" spans="1:28" s="2"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
      <c r="U18" s="3"/>
      <c r="V18" s="3"/>
      <c r="W18" s="3"/>
      <c r="X18" s="3"/>
      <c r="Y18" s="3"/>
    </row>
    <row r="19" spans="1:28" s="2" customFormat="1" ht="54" customHeight="1" x14ac:dyDescent="0.2">
      <c r="A19" s="346" t="s">
        <v>6</v>
      </c>
      <c r="B19" s="346" t="s">
        <v>100</v>
      </c>
      <c r="C19" s="347" t="s">
        <v>341</v>
      </c>
      <c r="D19" s="346" t="s">
        <v>340</v>
      </c>
      <c r="E19" s="346" t="s">
        <v>99</v>
      </c>
      <c r="F19" s="346" t="s">
        <v>98</v>
      </c>
      <c r="G19" s="346" t="s">
        <v>336</v>
      </c>
      <c r="H19" s="346" t="s">
        <v>97</v>
      </c>
      <c r="I19" s="346" t="s">
        <v>96</v>
      </c>
      <c r="J19" s="346" t="s">
        <v>95</v>
      </c>
      <c r="K19" s="346" t="s">
        <v>94</v>
      </c>
      <c r="L19" s="346" t="s">
        <v>93</v>
      </c>
      <c r="M19" s="346" t="s">
        <v>92</v>
      </c>
      <c r="N19" s="346" t="s">
        <v>91</v>
      </c>
      <c r="O19" s="346" t="s">
        <v>90</v>
      </c>
      <c r="P19" s="346" t="s">
        <v>89</v>
      </c>
      <c r="Q19" s="346" t="s">
        <v>339</v>
      </c>
      <c r="R19" s="346"/>
      <c r="S19" s="349" t="s">
        <v>441</v>
      </c>
      <c r="T19" s="3"/>
      <c r="U19" s="3"/>
      <c r="V19" s="3"/>
      <c r="W19" s="3"/>
      <c r="X19" s="3"/>
      <c r="Y19" s="3"/>
    </row>
    <row r="20" spans="1:28" s="2" customFormat="1" ht="180.75" customHeight="1" x14ac:dyDescent="0.2">
      <c r="A20" s="346"/>
      <c r="B20" s="346"/>
      <c r="C20" s="348"/>
      <c r="D20" s="346"/>
      <c r="E20" s="346"/>
      <c r="F20" s="346"/>
      <c r="G20" s="346"/>
      <c r="H20" s="346"/>
      <c r="I20" s="346"/>
      <c r="J20" s="346"/>
      <c r="K20" s="346"/>
      <c r="L20" s="346"/>
      <c r="M20" s="346"/>
      <c r="N20" s="346"/>
      <c r="O20" s="346"/>
      <c r="P20" s="346"/>
      <c r="Q20" s="31" t="s">
        <v>337</v>
      </c>
      <c r="R20" s="32" t="s">
        <v>338</v>
      </c>
      <c r="S20" s="34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37" t="str">
        <f>'1. паспорт местоположение'!A5:C5</f>
        <v>Год раскрытия информации: 2021 год</v>
      </c>
      <c r="B4" s="337"/>
      <c r="C4" s="337"/>
      <c r="D4" s="337"/>
      <c r="E4" s="337"/>
      <c r="F4" s="337"/>
      <c r="G4" s="337"/>
      <c r="H4" s="337"/>
      <c r="I4" s="337"/>
      <c r="J4" s="337"/>
      <c r="K4" s="337"/>
      <c r="L4" s="337"/>
      <c r="M4" s="337"/>
      <c r="N4" s="337"/>
      <c r="O4" s="337"/>
      <c r="P4" s="337"/>
      <c r="Q4" s="337"/>
      <c r="R4" s="337"/>
      <c r="S4" s="337"/>
    </row>
    <row r="5" spans="1:28" s="7" customFormat="1" ht="15.75" x14ac:dyDescent="0.2">
      <c r="A5" s="12"/>
    </row>
    <row r="6" spans="1:28" s="7" customFormat="1" ht="18.75" x14ac:dyDescent="0.2">
      <c r="A6" s="341" t="s">
        <v>10</v>
      </c>
      <c r="B6" s="341"/>
      <c r="C6" s="341"/>
      <c r="D6" s="341"/>
      <c r="E6" s="341"/>
      <c r="F6" s="341"/>
      <c r="G6" s="341"/>
      <c r="H6" s="341"/>
      <c r="I6" s="341"/>
      <c r="J6" s="341"/>
      <c r="K6" s="341"/>
      <c r="L6" s="341"/>
      <c r="M6" s="341"/>
      <c r="N6" s="341"/>
      <c r="O6" s="341"/>
      <c r="P6" s="341"/>
      <c r="Q6" s="341"/>
      <c r="R6" s="341"/>
      <c r="S6" s="341"/>
      <c r="T6" s="9"/>
      <c r="U6" s="9"/>
      <c r="V6" s="9"/>
      <c r="W6" s="9"/>
      <c r="X6" s="9"/>
      <c r="Y6" s="9"/>
      <c r="Z6" s="9"/>
      <c r="AA6" s="9"/>
      <c r="AB6" s="9"/>
    </row>
    <row r="7" spans="1:28" s="7" customFormat="1" ht="18.75" x14ac:dyDescent="0.2">
      <c r="A7" s="341"/>
      <c r="B7" s="341"/>
      <c r="C7" s="341"/>
      <c r="D7" s="341"/>
      <c r="E7" s="341"/>
      <c r="F7" s="341"/>
      <c r="G7" s="341"/>
      <c r="H7" s="341"/>
      <c r="I7" s="341"/>
      <c r="J7" s="341"/>
      <c r="K7" s="341"/>
      <c r="L7" s="341"/>
      <c r="M7" s="341"/>
      <c r="N7" s="341"/>
      <c r="O7" s="341"/>
      <c r="P7" s="341"/>
      <c r="Q7" s="341"/>
      <c r="R7" s="341"/>
      <c r="S7" s="341"/>
      <c r="T7" s="9"/>
      <c r="U7" s="9"/>
      <c r="V7" s="9"/>
      <c r="W7" s="9"/>
      <c r="X7" s="9"/>
      <c r="Y7" s="9"/>
      <c r="Z7" s="9"/>
      <c r="AA7" s="9"/>
      <c r="AB7" s="9"/>
    </row>
    <row r="8" spans="1:28" s="7" customFormat="1" ht="18.75" x14ac:dyDescent="0.2">
      <c r="A8" s="342" t="str">
        <f>'1. паспорт местоположение'!A9:C9</f>
        <v xml:space="preserve">ГУП "Региональные электрические сети "РБ  </v>
      </c>
      <c r="B8" s="342"/>
      <c r="C8" s="342"/>
      <c r="D8" s="342"/>
      <c r="E8" s="342"/>
      <c r="F8" s="342"/>
      <c r="G8" s="342"/>
      <c r="H8" s="342"/>
      <c r="I8" s="342"/>
      <c r="J8" s="342"/>
      <c r="K8" s="342"/>
      <c r="L8" s="342"/>
      <c r="M8" s="342"/>
      <c r="N8" s="342"/>
      <c r="O8" s="342"/>
      <c r="P8" s="342"/>
      <c r="Q8" s="342"/>
      <c r="R8" s="342"/>
      <c r="S8" s="342"/>
      <c r="T8" s="9"/>
      <c r="U8" s="9"/>
      <c r="V8" s="9"/>
      <c r="W8" s="9"/>
      <c r="X8" s="9"/>
      <c r="Y8" s="9"/>
      <c r="Z8" s="9"/>
      <c r="AA8" s="9"/>
      <c r="AB8" s="9"/>
    </row>
    <row r="9" spans="1:28" s="7" customFormat="1" ht="18.75" x14ac:dyDescent="0.2">
      <c r="A9" s="338" t="s">
        <v>9</v>
      </c>
      <c r="B9" s="338"/>
      <c r="C9" s="338"/>
      <c r="D9" s="338"/>
      <c r="E9" s="338"/>
      <c r="F9" s="338"/>
      <c r="G9" s="338"/>
      <c r="H9" s="338"/>
      <c r="I9" s="338"/>
      <c r="J9" s="338"/>
      <c r="K9" s="338"/>
      <c r="L9" s="338"/>
      <c r="M9" s="338"/>
      <c r="N9" s="338"/>
      <c r="O9" s="338"/>
      <c r="P9" s="338"/>
      <c r="Q9" s="338"/>
      <c r="R9" s="338"/>
      <c r="S9" s="338"/>
      <c r="T9" s="9"/>
      <c r="U9" s="9"/>
      <c r="V9" s="9"/>
      <c r="W9" s="9"/>
      <c r="X9" s="9"/>
      <c r="Y9" s="9"/>
      <c r="Z9" s="9"/>
      <c r="AA9" s="9"/>
      <c r="AB9" s="9"/>
    </row>
    <row r="10" spans="1:28" s="7" customFormat="1" ht="18.75" x14ac:dyDescent="0.2">
      <c r="A10" s="341"/>
      <c r="B10" s="341"/>
      <c r="C10" s="341"/>
      <c r="D10" s="341"/>
      <c r="E10" s="341"/>
      <c r="F10" s="341"/>
      <c r="G10" s="341"/>
      <c r="H10" s="341"/>
      <c r="I10" s="341"/>
      <c r="J10" s="341"/>
      <c r="K10" s="341"/>
      <c r="L10" s="341"/>
      <c r="M10" s="341"/>
      <c r="N10" s="341"/>
      <c r="O10" s="341"/>
      <c r="P10" s="341"/>
      <c r="Q10" s="341"/>
      <c r="R10" s="341"/>
      <c r="S10" s="341"/>
      <c r="T10" s="9"/>
      <c r="U10" s="9"/>
      <c r="V10" s="9"/>
      <c r="W10" s="9"/>
      <c r="X10" s="9"/>
      <c r="Y10" s="9"/>
      <c r="Z10" s="9"/>
      <c r="AA10" s="9"/>
      <c r="AB10" s="9"/>
    </row>
    <row r="11" spans="1:28" s="7" customFormat="1" ht="18.75" x14ac:dyDescent="0.2">
      <c r="A11" s="350" t="str">
        <f>'1. паспорт местоположение'!A12:C12</f>
        <v>L_ 20220311</v>
      </c>
      <c r="B11" s="350"/>
      <c r="C11" s="350"/>
      <c r="D11" s="350"/>
      <c r="E11" s="350"/>
      <c r="F11" s="350"/>
      <c r="G11" s="350"/>
      <c r="H11" s="350"/>
      <c r="I11" s="350"/>
      <c r="J11" s="350"/>
      <c r="K11" s="350"/>
      <c r="L11" s="350"/>
      <c r="M11" s="350"/>
      <c r="N11" s="350"/>
      <c r="O11" s="350"/>
      <c r="P11" s="350"/>
      <c r="Q11" s="350"/>
      <c r="R11" s="350"/>
      <c r="S11" s="350"/>
      <c r="T11" s="9"/>
      <c r="U11" s="9"/>
      <c r="V11" s="9"/>
      <c r="W11" s="9"/>
      <c r="X11" s="9"/>
      <c r="Y11" s="9"/>
      <c r="Z11" s="9"/>
      <c r="AA11" s="9"/>
      <c r="AB11" s="9"/>
    </row>
    <row r="12" spans="1:28" s="7" customFormat="1" ht="18.75" x14ac:dyDescent="0.2">
      <c r="A12" s="338" t="s">
        <v>8</v>
      </c>
      <c r="B12" s="338"/>
      <c r="C12" s="338"/>
      <c r="D12" s="338"/>
      <c r="E12" s="338"/>
      <c r="F12" s="338"/>
      <c r="G12" s="338"/>
      <c r="H12" s="338"/>
      <c r="I12" s="338"/>
      <c r="J12" s="338"/>
      <c r="K12" s="338"/>
      <c r="L12" s="338"/>
      <c r="M12" s="338"/>
      <c r="N12" s="338"/>
      <c r="O12" s="338"/>
      <c r="P12" s="338"/>
      <c r="Q12" s="338"/>
      <c r="R12" s="338"/>
      <c r="S12" s="338"/>
      <c r="T12" s="9"/>
      <c r="U12" s="9"/>
      <c r="V12" s="9"/>
      <c r="W12" s="9"/>
      <c r="X12" s="9"/>
      <c r="Y12" s="9"/>
      <c r="Z12" s="9"/>
      <c r="AA12" s="9"/>
      <c r="AB12" s="9"/>
    </row>
    <row r="13" spans="1:28" s="7"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3"/>
      <c r="U13" s="3"/>
      <c r="V13" s="3"/>
      <c r="W13" s="3"/>
      <c r="X13" s="3"/>
      <c r="Y13" s="3"/>
      <c r="Z13" s="3"/>
      <c r="AA13" s="3"/>
      <c r="AB13" s="3"/>
    </row>
    <row r="14" spans="1:28" s="2" customFormat="1" ht="15.75" x14ac:dyDescent="0.2">
      <c r="A14" s="342" t="str">
        <f>'1. паспорт местоположение'!A15:C15</f>
        <v>Установка приборов учета   410шт.</v>
      </c>
      <c r="B14" s="342"/>
      <c r="C14" s="342"/>
      <c r="D14" s="342"/>
      <c r="E14" s="342"/>
      <c r="F14" s="342"/>
      <c r="G14" s="342"/>
      <c r="H14" s="342"/>
      <c r="I14" s="342"/>
      <c r="J14" s="342"/>
      <c r="K14" s="342"/>
      <c r="L14" s="342"/>
      <c r="M14" s="342"/>
      <c r="N14" s="342"/>
      <c r="O14" s="342"/>
      <c r="P14" s="342"/>
      <c r="Q14" s="342"/>
      <c r="R14" s="342"/>
      <c r="S14" s="342"/>
      <c r="T14" s="6"/>
      <c r="U14" s="6"/>
      <c r="V14" s="6"/>
      <c r="W14" s="6"/>
      <c r="X14" s="6"/>
      <c r="Y14" s="6"/>
      <c r="Z14" s="6"/>
      <c r="AA14" s="6"/>
      <c r="AB14" s="6"/>
    </row>
    <row r="15" spans="1:28" s="2" customFormat="1" ht="15" customHeight="1" x14ac:dyDescent="0.2">
      <c r="A15" s="338" t="s">
        <v>7</v>
      </c>
      <c r="B15" s="338"/>
      <c r="C15" s="338"/>
      <c r="D15" s="338"/>
      <c r="E15" s="338"/>
      <c r="F15" s="338"/>
      <c r="G15" s="338"/>
      <c r="H15" s="338"/>
      <c r="I15" s="338"/>
      <c r="J15" s="338"/>
      <c r="K15" s="338"/>
      <c r="L15" s="338"/>
      <c r="M15" s="338"/>
      <c r="N15" s="338"/>
      <c r="O15" s="338"/>
      <c r="P15" s="338"/>
      <c r="Q15" s="338"/>
      <c r="R15" s="338"/>
      <c r="S15" s="338"/>
      <c r="T15" s="4"/>
      <c r="U15" s="4"/>
      <c r="V15" s="4"/>
      <c r="W15" s="4"/>
      <c r="X15" s="4"/>
      <c r="Y15" s="4"/>
      <c r="Z15" s="4"/>
      <c r="AA15" s="4"/>
      <c r="AB15" s="4"/>
    </row>
    <row r="16" spans="1:28" s="2"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3"/>
      <c r="U16" s="3"/>
      <c r="V16" s="3"/>
      <c r="W16" s="3"/>
      <c r="X16" s="3"/>
      <c r="Y16" s="3"/>
    </row>
    <row r="17" spans="1:28" s="2" customFormat="1" ht="45.75" customHeight="1" x14ac:dyDescent="0.2">
      <c r="A17" s="339" t="s">
        <v>447</v>
      </c>
      <c r="B17" s="339"/>
      <c r="C17" s="339"/>
      <c r="D17" s="339"/>
      <c r="E17" s="339"/>
      <c r="F17" s="339"/>
      <c r="G17" s="339"/>
      <c r="H17" s="339"/>
      <c r="I17" s="339"/>
      <c r="J17" s="339"/>
      <c r="K17" s="339"/>
      <c r="L17" s="339"/>
      <c r="M17" s="339"/>
      <c r="N17" s="339"/>
      <c r="O17" s="339"/>
      <c r="P17" s="339"/>
      <c r="Q17" s="339"/>
      <c r="R17" s="339"/>
      <c r="S17" s="339"/>
      <c r="T17" s="5"/>
      <c r="U17" s="5"/>
      <c r="V17" s="5"/>
      <c r="W17" s="5"/>
      <c r="X17" s="5"/>
      <c r="Y17" s="5"/>
      <c r="Z17" s="5"/>
      <c r="AA17" s="5"/>
      <c r="AB17" s="5"/>
    </row>
    <row r="18" spans="1:28" s="2"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
      <c r="U18" s="3"/>
      <c r="V18" s="3"/>
      <c r="W18" s="3"/>
      <c r="X18" s="3"/>
      <c r="Y18" s="3"/>
    </row>
    <row r="19" spans="1:28" s="2" customFormat="1" ht="54" customHeight="1" x14ac:dyDescent="0.2">
      <c r="A19" s="346" t="s">
        <v>6</v>
      </c>
      <c r="B19" s="346" t="s">
        <v>100</v>
      </c>
      <c r="C19" s="347" t="s">
        <v>341</v>
      </c>
      <c r="D19" s="346" t="s">
        <v>340</v>
      </c>
      <c r="E19" s="346" t="s">
        <v>99</v>
      </c>
      <c r="F19" s="346" t="s">
        <v>98</v>
      </c>
      <c r="G19" s="346" t="s">
        <v>336</v>
      </c>
      <c r="H19" s="346" t="s">
        <v>97</v>
      </c>
      <c r="I19" s="346" t="s">
        <v>96</v>
      </c>
      <c r="J19" s="346" t="s">
        <v>95</v>
      </c>
      <c r="K19" s="346" t="s">
        <v>94</v>
      </c>
      <c r="L19" s="346" t="s">
        <v>93</v>
      </c>
      <c r="M19" s="346" t="s">
        <v>92</v>
      </c>
      <c r="N19" s="346" t="s">
        <v>91</v>
      </c>
      <c r="O19" s="346" t="s">
        <v>90</v>
      </c>
      <c r="P19" s="346" t="s">
        <v>89</v>
      </c>
      <c r="Q19" s="346" t="s">
        <v>339</v>
      </c>
      <c r="R19" s="346"/>
      <c r="S19" s="349" t="s">
        <v>441</v>
      </c>
      <c r="T19" s="3"/>
      <c r="U19" s="3"/>
      <c r="V19" s="3"/>
      <c r="W19" s="3"/>
      <c r="X19" s="3"/>
      <c r="Y19" s="3"/>
    </row>
    <row r="20" spans="1:28" s="2" customFormat="1" ht="180.75" customHeight="1" x14ac:dyDescent="0.2">
      <c r="A20" s="346"/>
      <c r="B20" s="346"/>
      <c r="C20" s="348"/>
      <c r="D20" s="346"/>
      <c r="E20" s="346"/>
      <c r="F20" s="346"/>
      <c r="G20" s="346"/>
      <c r="H20" s="346"/>
      <c r="I20" s="346"/>
      <c r="J20" s="346"/>
      <c r="K20" s="346"/>
      <c r="L20" s="346"/>
      <c r="M20" s="346"/>
      <c r="N20" s="346"/>
      <c r="O20" s="346"/>
      <c r="P20" s="346"/>
      <c r="Q20" s="31" t="s">
        <v>337</v>
      </c>
      <c r="R20" s="32" t="s">
        <v>338</v>
      </c>
      <c r="S20" s="34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1"/>
      <c r="B23" s="34" t="s">
        <v>518</v>
      </c>
      <c r="C23" s="34"/>
      <c r="D23" s="34"/>
      <c r="E23" s="171" t="s">
        <v>519</v>
      </c>
      <c r="F23" s="171" t="s">
        <v>519</v>
      </c>
      <c r="G23" s="171" t="s">
        <v>519</v>
      </c>
      <c r="H23" s="171"/>
      <c r="I23" s="171"/>
      <c r="J23" s="171"/>
      <c r="K23" s="171"/>
      <c r="L23" s="171"/>
      <c r="M23" s="171"/>
      <c r="N23" s="171"/>
      <c r="O23" s="171"/>
      <c r="P23" s="171"/>
      <c r="Q23" s="172"/>
      <c r="R23" s="173"/>
      <c r="S23" s="173"/>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X21" sqref="X21"/>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37" t="str">
        <f>'1. паспорт местоположение'!$A$5</f>
        <v>Год раскрытия информации: 2021 год</v>
      </c>
      <c r="B6" s="337"/>
      <c r="C6" s="337"/>
      <c r="D6" s="337"/>
      <c r="E6" s="337"/>
      <c r="F6" s="337"/>
      <c r="G6" s="337"/>
      <c r="H6" s="337"/>
      <c r="I6" s="337"/>
      <c r="J6" s="337"/>
      <c r="K6" s="337"/>
      <c r="L6" s="337"/>
      <c r="M6" s="337"/>
      <c r="N6" s="337"/>
      <c r="O6" s="337"/>
      <c r="P6" s="337"/>
      <c r="Q6" s="337"/>
      <c r="R6" s="337"/>
      <c r="S6" s="337"/>
      <c r="T6" s="337"/>
    </row>
    <row r="7" spans="1:20" s="7" customFormat="1" x14ac:dyDescent="0.2">
      <c r="A7" s="12"/>
    </row>
    <row r="8" spans="1:20" s="7" customFormat="1" ht="18.75" x14ac:dyDescent="0.2">
      <c r="A8" s="341" t="s">
        <v>10</v>
      </c>
      <c r="B8" s="341"/>
      <c r="C8" s="341"/>
      <c r="D8" s="341"/>
      <c r="E8" s="341"/>
      <c r="F8" s="341"/>
      <c r="G8" s="341"/>
      <c r="H8" s="341"/>
      <c r="I8" s="341"/>
      <c r="J8" s="341"/>
      <c r="K8" s="341"/>
      <c r="L8" s="341"/>
      <c r="M8" s="341"/>
      <c r="N8" s="341"/>
      <c r="O8" s="341"/>
      <c r="P8" s="341"/>
      <c r="Q8" s="341"/>
      <c r="R8" s="341"/>
      <c r="S8" s="341"/>
      <c r="T8" s="341"/>
    </row>
    <row r="9" spans="1:20" s="7" customFormat="1" ht="18.75" x14ac:dyDescent="0.2">
      <c r="A9" s="341"/>
      <c r="B9" s="341"/>
      <c r="C9" s="341"/>
      <c r="D9" s="341"/>
      <c r="E9" s="341"/>
      <c r="F9" s="341"/>
      <c r="G9" s="341"/>
      <c r="H9" s="341"/>
      <c r="I9" s="341"/>
      <c r="J9" s="341"/>
      <c r="K9" s="341"/>
      <c r="L9" s="341"/>
      <c r="M9" s="341"/>
      <c r="N9" s="341"/>
      <c r="O9" s="341"/>
      <c r="P9" s="341"/>
      <c r="Q9" s="341"/>
      <c r="R9" s="341"/>
      <c r="S9" s="341"/>
      <c r="T9" s="341"/>
    </row>
    <row r="10" spans="1:20" s="7" customFormat="1" ht="18.75" customHeight="1" x14ac:dyDescent="0.2">
      <c r="A10" s="342" t="str">
        <f>'1. паспорт местоположение'!A9:C9</f>
        <v xml:space="preserve">ГУП "Региональные электрические сети "РБ  </v>
      </c>
      <c r="B10" s="342"/>
      <c r="C10" s="342"/>
      <c r="D10" s="342"/>
      <c r="E10" s="342"/>
      <c r="F10" s="342"/>
      <c r="G10" s="342"/>
      <c r="H10" s="342"/>
      <c r="I10" s="342"/>
      <c r="J10" s="342"/>
      <c r="K10" s="342"/>
      <c r="L10" s="342"/>
      <c r="M10" s="342"/>
      <c r="N10" s="342"/>
      <c r="O10" s="342"/>
      <c r="P10" s="342"/>
      <c r="Q10" s="342"/>
      <c r="R10" s="342"/>
      <c r="S10" s="342"/>
      <c r="T10" s="342"/>
    </row>
    <row r="11" spans="1:20" s="7" customFormat="1" ht="18.75" customHeight="1" x14ac:dyDescent="0.2">
      <c r="A11" s="338" t="s">
        <v>9</v>
      </c>
      <c r="B11" s="338"/>
      <c r="C11" s="338"/>
      <c r="D11" s="338"/>
      <c r="E11" s="338"/>
      <c r="F11" s="338"/>
      <c r="G11" s="338"/>
      <c r="H11" s="338"/>
      <c r="I11" s="338"/>
      <c r="J11" s="338"/>
      <c r="K11" s="338"/>
      <c r="L11" s="338"/>
      <c r="M11" s="338"/>
      <c r="N11" s="338"/>
      <c r="O11" s="338"/>
      <c r="P11" s="338"/>
      <c r="Q11" s="338"/>
      <c r="R11" s="338"/>
      <c r="S11" s="338"/>
      <c r="T11" s="338"/>
    </row>
    <row r="12" spans="1:20" s="7" customFormat="1" ht="18.75" x14ac:dyDescent="0.2">
      <c r="A12" s="341"/>
      <c r="B12" s="341"/>
      <c r="C12" s="341"/>
      <c r="D12" s="341"/>
      <c r="E12" s="341"/>
      <c r="F12" s="341"/>
      <c r="G12" s="341"/>
      <c r="H12" s="341"/>
      <c r="I12" s="341"/>
      <c r="J12" s="341"/>
      <c r="K12" s="341"/>
      <c r="L12" s="341"/>
      <c r="M12" s="341"/>
      <c r="N12" s="341"/>
      <c r="O12" s="341"/>
      <c r="P12" s="341"/>
      <c r="Q12" s="341"/>
      <c r="R12" s="341"/>
      <c r="S12" s="341"/>
      <c r="T12" s="341"/>
    </row>
    <row r="13" spans="1:20" s="7" customFormat="1" ht="18.75" customHeight="1" x14ac:dyDescent="0.2">
      <c r="A13" s="343" t="str">
        <f>'1. паспорт местоположение'!$A$12</f>
        <v>L_ 20220311</v>
      </c>
      <c r="B13" s="343"/>
      <c r="C13" s="343"/>
      <c r="D13" s="343"/>
      <c r="E13" s="343"/>
      <c r="F13" s="343"/>
      <c r="G13" s="343"/>
      <c r="H13" s="343"/>
      <c r="I13" s="343"/>
      <c r="J13" s="343"/>
      <c r="K13" s="343"/>
      <c r="L13" s="343"/>
      <c r="M13" s="343"/>
      <c r="N13" s="343"/>
      <c r="O13" s="343"/>
      <c r="P13" s="343"/>
      <c r="Q13" s="343"/>
      <c r="R13" s="343"/>
      <c r="S13" s="343"/>
      <c r="T13" s="343"/>
    </row>
    <row r="14" spans="1:20" s="7" customFormat="1" ht="18.75" customHeight="1" x14ac:dyDescent="0.2">
      <c r="A14" s="338" t="s">
        <v>8</v>
      </c>
      <c r="B14" s="338"/>
      <c r="C14" s="338"/>
      <c r="D14" s="338"/>
      <c r="E14" s="338"/>
      <c r="F14" s="338"/>
      <c r="G14" s="338"/>
      <c r="H14" s="338"/>
      <c r="I14" s="338"/>
      <c r="J14" s="338"/>
      <c r="K14" s="338"/>
      <c r="L14" s="338"/>
      <c r="M14" s="338"/>
      <c r="N14" s="338"/>
      <c r="O14" s="338"/>
      <c r="P14" s="338"/>
      <c r="Q14" s="338"/>
      <c r="R14" s="338"/>
      <c r="S14" s="338"/>
      <c r="T14" s="338"/>
    </row>
    <row r="15" spans="1:20" s="7"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2" customFormat="1" x14ac:dyDescent="0.2">
      <c r="A16" s="342" t="str">
        <f>'1. паспорт местоположение'!$A$15</f>
        <v>Установка приборов учета   410шт.</v>
      </c>
      <c r="B16" s="342"/>
      <c r="C16" s="342"/>
      <c r="D16" s="342"/>
      <c r="E16" s="342"/>
      <c r="F16" s="342"/>
      <c r="G16" s="342"/>
      <c r="H16" s="342"/>
      <c r="I16" s="342"/>
      <c r="J16" s="342"/>
      <c r="K16" s="342"/>
      <c r="L16" s="342"/>
      <c r="M16" s="342"/>
      <c r="N16" s="342"/>
      <c r="O16" s="342"/>
      <c r="P16" s="342"/>
      <c r="Q16" s="342"/>
      <c r="R16" s="342"/>
      <c r="S16" s="342"/>
      <c r="T16" s="342"/>
    </row>
    <row r="17" spans="1:113" s="2" customFormat="1" ht="15" customHeight="1" x14ac:dyDescent="0.2">
      <c r="A17" s="338" t="s">
        <v>7</v>
      </c>
      <c r="B17" s="338"/>
      <c r="C17" s="338"/>
      <c r="D17" s="338"/>
      <c r="E17" s="338"/>
      <c r="F17" s="338"/>
      <c r="G17" s="338"/>
      <c r="H17" s="338"/>
      <c r="I17" s="338"/>
      <c r="J17" s="338"/>
      <c r="K17" s="338"/>
      <c r="L17" s="338"/>
      <c r="M17" s="338"/>
      <c r="N17" s="338"/>
      <c r="O17" s="338"/>
      <c r="P17" s="338"/>
      <c r="Q17" s="338"/>
      <c r="R17" s="338"/>
      <c r="S17" s="338"/>
      <c r="T17" s="338"/>
    </row>
    <row r="18" spans="1:113" s="2"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2" customFormat="1" ht="15" customHeight="1" x14ac:dyDescent="0.2">
      <c r="A19" s="340" t="s">
        <v>452</v>
      </c>
      <c r="B19" s="340"/>
      <c r="C19" s="340"/>
      <c r="D19" s="340"/>
      <c r="E19" s="340"/>
      <c r="F19" s="340"/>
      <c r="G19" s="340"/>
      <c r="H19" s="340"/>
      <c r="I19" s="340"/>
      <c r="J19" s="340"/>
      <c r="K19" s="340"/>
      <c r="L19" s="340"/>
      <c r="M19" s="340"/>
      <c r="N19" s="340"/>
      <c r="O19" s="340"/>
      <c r="P19" s="340"/>
      <c r="Q19" s="340"/>
      <c r="R19" s="340"/>
      <c r="S19" s="340"/>
      <c r="T19" s="340"/>
    </row>
    <row r="20" spans="1:113" s="39" customFormat="1" ht="21" customHeight="1" x14ac:dyDescent="0.25">
      <c r="A20" s="354"/>
      <c r="B20" s="354"/>
      <c r="C20" s="354"/>
      <c r="D20" s="354"/>
      <c r="E20" s="354"/>
      <c r="F20" s="354"/>
      <c r="G20" s="354"/>
      <c r="H20" s="354"/>
      <c r="I20" s="354"/>
      <c r="J20" s="354"/>
      <c r="K20" s="354"/>
      <c r="L20" s="354"/>
      <c r="M20" s="354"/>
      <c r="N20" s="354"/>
      <c r="O20" s="354"/>
      <c r="P20" s="354"/>
      <c r="Q20" s="354"/>
      <c r="R20" s="354"/>
      <c r="S20" s="354"/>
      <c r="T20" s="354"/>
    </row>
    <row r="21" spans="1:113" ht="46.5" customHeight="1" x14ac:dyDescent="0.25">
      <c r="A21" s="355" t="s">
        <v>6</v>
      </c>
      <c r="B21" s="358" t="s">
        <v>228</v>
      </c>
      <c r="C21" s="359"/>
      <c r="D21" s="362" t="s">
        <v>122</v>
      </c>
      <c r="E21" s="358" t="s">
        <v>479</v>
      </c>
      <c r="F21" s="359"/>
      <c r="G21" s="358" t="s">
        <v>279</v>
      </c>
      <c r="H21" s="359"/>
      <c r="I21" s="358" t="s">
        <v>121</v>
      </c>
      <c r="J21" s="359"/>
      <c r="K21" s="362" t="s">
        <v>120</v>
      </c>
      <c r="L21" s="358" t="s">
        <v>119</v>
      </c>
      <c r="M21" s="359"/>
      <c r="N21" s="358" t="s">
        <v>476</v>
      </c>
      <c r="O21" s="359"/>
      <c r="P21" s="362" t="s">
        <v>118</v>
      </c>
      <c r="Q21" s="351" t="s">
        <v>117</v>
      </c>
      <c r="R21" s="352"/>
      <c r="S21" s="351" t="s">
        <v>116</v>
      </c>
      <c r="T21" s="353"/>
    </row>
    <row r="22" spans="1:113" ht="204.75" customHeight="1" x14ac:dyDescent="0.25">
      <c r="A22" s="356"/>
      <c r="B22" s="360"/>
      <c r="C22" s="361"/>
      <c r="D22" s="364"/>
      <c r="E22" s="360"/>
      <c r="F22" s="361"/>
      <c r="G22" s="360"/>
      <c r="H22" s="361"/>
      <c r="I22" s="360"/>
      <c r="J22" s="361"/>
      <c r="K22" s="363"/>
      <c r="L22" s="360"/>
      <c r="M22" s="361"/>
      <c r="N22" s="360"/>
      <c r="O22" s="361"/>
      <c r="P22" s="363"/>
      <c r="Q22" s="84" t="s">
        <v>115</v>
      </c>
      <c r="R22" s="84" t="s">
        <v>451</v>
      </c>
      <c r="S22" s="84" t="s">
        <v>114</v>
      </c>
      <c r="T22" s="84" t="s">
        <v>113</v>
      </c>
    </row>
    <row r="23" spans="1:113" ht="51.75" customHeight="1" x14ac:dyDescent="0.25">
      <c r="A23" s="357"/>
      <c r="B23" s="84" t="s">
        <v>111</v>
      </c>
      <c r="C23" s="84" t="s">
        <v>112</v>
      </c>
      <c r="D23" s="363"/>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4" t="s">
        <v>489</v>
      </c>
      <c r="C25" s="144" t="str">
        <f>B25</f>
        <v>нд</v>
      </c>
      <c r="D25" s="145" t="str">
        <f>C25</f>
        <v>нд</v>
      </c>
      <c r="E25" s="145" t="str">
        <f>B25</f>
        <v>нд</v>
      </c>
      <c r="F25" s="145" t="str">
        <f>C25</f>
        <v>нд</v>
      </c>
      <c r="G25" s="145" t="str">
        <f>B25</f>
        <v>нд</v>
      </c>
      <c r="H25" s="145" t="str">
        <f>C25</f>
        <v>нд</v>
      </c>
      <c r="I25" s="144">
        <v>0</v>
      </c>
      <c r="J25" s="144">
        <v>2022</v>
      </c>
      <c r="K25" s="144">
        <f>J25</f>
        <v>2022</v>
      </c>
      <c r="L25" s="144">
        <v>6</v>
      </c>
      <c r="M25" s="144">
        <v>6</v>
      </c>
      <c r="N25" s="145" t="s">
        <v>489</v>
      </c>
      <c r="O25" s="145" t="s">
        <v>489</v>
      </c>
      <c r="P25" s="144"/>
      <c r="Q25" s="145" t="s">
        <v>525</v>
      </c>
      <c r="R25" s="145" t="s">
        <v>526</v>
      </c>
      <c r="S25" s="145"/>
      <c r="T25" s="145"/>
    </row>
    <row r="26" spans="1:113" ht="24" customHeight="1" x14ac:dyDescent="0.25">
      <c r="H26" s="146"/>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1" t="s">
        <v>483</v>
      </c>
      <c r="C29" s="141"/>
      <c r="D29" s="141"/>
      <c r="E29" s="141"/>
      <c r="F29" s="141"/>
      <c r="G29" s="141"/>
      <c r="I29" s="141"/>
      <c r="J29" s="141"/>
      <c r="K29" s="141"/>
      <c r="L29" s="141"/>
      <c r="M29" s="141"/>
      <c r="N29" s="141"/>
      <c r="O29" s="141"/>
      <c r="P29" s="141"/>
      <c r="Q29" s="141"/>
      <c r="R29" s="141"/>
    </row>
    <row r="30" spans="1:113" x14ac:dyDescent="0.25">
      <c r="H30" s="141"/>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37" t="str">
        <f>'1. паспорт местоположение'!$A$5</f>
        <v>Год раскрытия информации: 2021 год</v>
      </c>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7" s="7" customFormat="1" x14ac:dyDescent="0.2">
      <c r="A6" s="122"/>
      <c r="B6" s="122"/>
      <c r="C6" s="122"/>
      <c r="D6" s="122"/>
      <c r="E6" s="122"/>
      <c r="F6" s="122"/>
      <c r="G6" s="122"/>
      <c r="H6" s="122"/>
      <c r="I6" s="122"/>
      <c r="J6" s="122"/>
      <c r="K6" s="122"/>
      <c r="L6" s="122"/>
      <c r="M6" s="122"/>
      <c r="N6" s="122"/>
      <c r="O6" s="122"/>
      <c r="P6" s="122"/>
      <c r="Q6" s="122"/>
      <c r="R6" s="122"/>
      <c r="S6" s="122"/>
      <c r="T6" s="122"/>
    </row>
    <row r="7" spans="1:27" s="7" customFormat="1" ht="18.75" x14ac:dyDescent="0.2">
      <c r="E7" s="341" t="s">
        <v>10</v>
      </c>
      <c r="F7" s="341"/>
      <c r="G7" s="341"/>
      <c r="H7" s="341"/>
      <c r="I7" s="341"/>
      <c r="J7" s="341"/>
      <c r="K7" s="341"/>
      <c r="L7" s="341"/>
      <c r="M7" s="341"/>
      <c r="N7" s="341"/>
      <c r="O7" s="341"/>
      <c r="P7" s="341"/>
      <c r="Q7" s="341"/>
      <c r="R7" s="341"/>
      <c r="S7" s="341"/>
      <c r="T7" s="341"/>
      <c r="U7" s="341"/>
      <c r="V7" s="341"/>
      <c r="W7" s="341"/>
      <c r="X7" s="341"/>
      <c r="Y7" s="34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42" t="s">
        <v>495</v>
      </c>
      <c r="F9" s="342"/>
      <c r="G9" s="342"/>
      <c r="H9" s="342"/>
      <c r="I9" s="342"/>
      <c r="J9" s="342"/>
      <c r="K9" s="342"/>
      <c r="L9" s="342"/>
      <c r="M9" s="342"/>
      <c r="N9" s="342"/>
      <c r="O9" s="342"/>
      <c r="P9" s="342"/>
      <c r="Q9" s="342"/>
      <c r="R9" s="342"/>
      <c r="S9" s="342"/>
      <c r="T9" s="342"/>
      <c r="U9" s="342"/>
      <c r="V9" s="342"/>
      <c r="W9" s="342"/>
      <c r="X9" s="342"/>
      <c r="Y9" s="342"/>
    </row>
    <row r="10" spans="1:27" s="7" customFormat="1" ht="18.75" customHeight="1" x14ac:dyDescent="0.2">
      <c r="E10" s="338" t="s">
        <v>9</v>
      </c>
      <c r="F10" s="338"/>
      <c r="G10" s="338"/>
      <c r="H10" s="338"/>
      <c r="I10" s="338"/>
      <c r="J10" s="338"/>
      <c r="K10" s="338"/>
      <c r="L10" s="338"/>
      <c r="M10" s="338"/>
      <c r="N10" s="338"/>
      <c r="O10" s="338"/>
      <c r="P10" s="338"/>
      <c r="Q10" s="338"/>
      <c r="R10" s="338"/>
      <c r="S10" s="338"/>
      <c r="T10" s="338"/>
      <c r="U10" s="338"/>
      <c r="V10" s="338"/>
      <c r="W10" s="338"/>
      <c r="X10" s="338"/>
      <c r="Y10" s="33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43" t="str">
        <f>'1. паспорт местоположение'!$A$12</f>
        <v>L_ 20220311</v>
      </c>
      <c r="F12" s="343"/>
      <c r="G12" s="343"/>
      <c r="H12" s="343"/>
      <c r="I12" s="343"/>
      <c r="J12" s="343"/>
      <c r="K12" s="343"/>
      <c r="L12" s="343"/>
      <c r="M12" s="343"/>
      <c r="N12" s="343"/>
      <c r="O12" s="343"/>
      <c r="P12" s="343"/>
      <c r="Q12" s="343"/>
      <c r="R12" s="343"/>
      <c r="S12" s="343"/>
      <c r="T12" s="343"/>
      <c r="U12" s="343"/>
      <c r="V12" s="343"/>
      <c r="W12" s="343"/>
      <c r="X12" s="343"/>
      <c r="Y12" s="343"/>
    </row>
    <row r="13" spans="1:27" s="7" customFormat="1" ht="18.75" customHeight="1" x14ac:dyDescent="0.2">
      <c r="E13" s="338" t="s">
        <v>8</v>
      </c>
      <c r="F13" s="338"/>
      <c r="G13" s="338"/>
      <c r="H13" s="338"/>
      <c r="I13" s="338"/>
      <c r="J13" s="338"/>
      <c r="K13" s="338"/>
      <c r="L13" s="338"/>
      <c r="M13" s="338"/>
      <c r="N13" s="338"/>
      <c r="O13" s="338"/>
      <c r="P13" s="338"/>
      <c r="Q13" s="338"/>
      <c r="R13" s="338"/>
      <c r="S13" s="338"/>
      <c r="T13" s="338"/>
      <c r="U13" s="338"/>
      <c r="V13" s="338"/>
      <c r="W13" s="338"/>
      <c r="X13" s="338"/>
      <c r="Y13" s="33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42" t="str">
        <f>'1. паспорт местоположение'!$A$15</f>
        <v>Установка приборов учета   410шт.</v>
      </c>
      <c r="F15" s="342"/>
      <c r="G15" s="342"/>
      <c r="H15" s="342"/>
      <c r="I15" s="342"/>
      <c r="J15" s="342"/>
      <c r="K15" s="342"/>
      <c r="L15" s="342"/>
      <c r="M15" s="342"/>
      <c r="N15" s="342"/>
      <c r="O15" s="342"/>
      <c r="P15" s="342"/>
      <c r="Q15" s="342"/>
      <c r="R15" s="342"/>
      <c r="S15" s="342"/>
      <c r="T15" s="342"/>
      <c r="U15" s="342"/>
      <c r="V15" s="342"/>
      <c r="W15" s="342"/>
      <c r="X15" s="342"/>
      <c r="Y15" s="342"/>
    </row>
    <row r="16" spans="1:27" s="2" customFormat="1" ht="15" customHeight="1" x14ac:dyDescent="0.2">
      <c r="E16" s="338" t="s">
        <v>7</v>
      </c>
      <c r="F16" s="338"/>
      <c r="G16" s="338"/>
      <c r="H16" s="338"/>
      <c r="I16" s="338"/>
      <c r="J16" s="338"/>
      <c r="K16" s="338"/>
      <c r="L16" s="338"/>
      <c r="M16" s="338"/>
      <c r="N16" s="338"/>
      <c r="O16" s="338"/>
      <c r="P16" s="338"/>
      <c r="Q16" s="338"/>
      <c r="R16" s="338"/>
      <c r="S16" s="338"/>
      <c r="T16" s="338"/>
      <c r="U16" s="338"/>
      <c r="V16" s="338"/>
      <c r="W16" s="338"/>
      <c r="X16" s="338"/>
      <c r="Y16" s="33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40"/>
      <c r="F18" s="340"/>
      <c r="G18" s="340"/>
      <c r="H18" s="340"/>
      <c r="I18" s="340"/>
      <c r="J18" s="340"/>
      <c r="K18" s="340"/>
      <c r="L18" s="340"/>
      <c r="M18" s="340"/>
      <c r="N18" s="340"/>
      <c r="O18" s="340"/>
      <c r="P18" s="340"/>
      <c r="Q18" s="340"/>
      <c r="R18" s="340"/>
      <c r="S18" s="340"/>
      <c r="T18" s="340"/>
      <c r="U18" s="340"/>
      <c r="V18" s="340"/>
      <c r="W18" s="340"/>
      <c r="X18" s="340"/>
      <c r="Y18" s="340"/>
    </row>
    <row r="19" spans="1:27" ht="25.5" customHeight="1" x14ac:dyDescent="0.25">
      <c r="A19" s="340" t="s">
        <v>454</v>
      </c>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1:27" s="39" customFormat="1" ht="21" customHeight="1" x14ac:dyDescent="0.25"/>
    <row r="21" spans="1:27" ht="15.75" customHeight="1" x14ac:dyDescent="0.25">
      <c r="A21" s="362" t="s">
        <v>6</v>
      </c>
      <c r="B21" s="358" t="s">
        <v>460</v>
      </c>
      <c r="C21" s="359"/>
      <c r="D21" s="358" t="s">
        <v>462</v>
      </c>
      <c r="E21" s="359"/>
      <c r="F21" s="351" t="s">
        <v>94</v>
      </c>
      <c r="G21" s="353"/>
      <c r="H21" s="353"/>
      <c r="I21" s="352"/>
      <c r="J21" s="362" t="s">
        <v>463</v>
      </c>
      <c r="K21" s="358" t="s">
        <v>464</v>
      </c>
      <c r="L21" s="359"/>
      <c r="M21" s="358" t="s">
        <v>465</v>
      </c>
      <c r="N21" s="359"/>
      <c r="O21" s="358" t="s">
        <v>453</v>
      </c>
      <c r="P21" s="359"/>
      <c r="Q21" s="358" t="s">
        <v>127</v>
      </c>
      <c r="R21" s="359"/>
      <c r="S21" s="362" t="s">
        <v>126</v>
      </c>
      <c r="T21" s="362" t="s">
        <v>466</v>
      </c>
      <c r="U21" s="362" t="s">
        <v>461</v>
      </c>
      <c r="V21" s="358" t="s">
        <v>125</v>
      </c>
      <c r="W21" s="359"/>
      <c r="X21" s="351" t="s">
        <v>117</v>
      </c>
      <c r="Y21" s="353"/>
      <c r="Z21" s="351" t="s">
        <v>116</v>
      </c>
      <c r="AA21" s="353"/>
    </row>
    <row r="22" spans="1:27" ht="216" customHeight="1" x14ac:dyDescent="0.25">
      <c r="A22" s="364"/>
      <c r="B22" s="360"/>
      <c r="C22" s="361"/>
      <c r="D22" s="360"/>
      <c r="E22" s="361"/>
      <c r="F22" s="351" t="s">
        <v>124</v>
      </c>
      <c r="G22" s="352"/>
      <c r="H22" s="351" t="s">
        <v>123</v>
      </c>
      <c r="I22" s="352"/>
      <c r="J22" s="363"/>
      <c r="K22" s="360"/>
      <c r="L22" s="361"/>
      <c r="M22" s="360"/>
      <c r="N22" s="361"/>
      <c r="O22" s="360"/>
      <c r="P22" s="361"/>
      <c r="Q22" s="360"/>
      <c r="R22" s="361"/>
      <c r="S22" s="363"/>
      <c r="T22" s="363"/>
      <c r="U22" s="363"/>
      <c r="V22" s="360"/>
      <c r="W22" s="361"/>
      <c r="X22" s="84" t="s">
        <v>115</v>
      </c>
      <c r="Y22" s="84" t="s">
        <v>451</v>
      </c>
      <c r="Z22" s="84" t="s">
        <v>114</v>
      </c>
      <c r="AA22" s="84" t="s">
        <v>113</v>
      </c>
    </row>
    <row r="23" spans="1:27" ht="60" customHeight="1" x14ac:dyDescent="0.25">
      <c r="A23" s="363"/>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29"/>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37" t="str">
        <f>'1. паспорт местоположение'!$A$5</f>
        <v>Год раскрытия информации: 2021 год</v>
      </c>
      <c r="B5" s="337"/>
      <c r="C5" s="337"/>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7" customFormat="1" ht="18.75" x14ac:dyDescent="0.3">
      <c r="A6" s="12"/>
      <c r="G6" s="11"/>
    </row>
    <row r="7" spans="1:29" s="7" customFormat="1" ht="18.75" x14ac:dyDescent="0.2">
      <c r="A7" s="341" t="s">
        <v>10</v>
      </c>
      <c r="B7" s="341"/>
      <c r="C7" s="341"/>
      <c r="D7" s="9"/>
      <c r="E7" s="9"/>
      <c r="F7" s="9"/>
      <c r="G7" s="9"/>
      <c r="H7" s="9"/>
      <c r="I7" s="9"/>
      <c r="J7" s="9"/>
      <c r="K7" s="9"/>
      <c r="L7" s="9"/>
      <c r="M7" s="9"/>
      <c r="N7" s="9"/>
      <c r="O7" s="9"/>
      <c r="P7" s="9"/>
      <c r="Q7" s="9"/>
      <c r="R7" s="9"/>
      <c r="S7" s="9"/>
      <c r="T7" s="9"/>
      <c r="U7" s="9"/>
    </row>
    <row r="8" spans="1:29" s="7" customFormat="1" ht="18.75" x14ac:dyDescent="0.2">
      <c r="A8" s="341"/>
      <c r="B8" s="341"/>
      <c r="C8" s="341"/>
      <c r="D8" s="10"/>
      <c r="E8" s="10"/>
      <c r="F8" s="10"/>
      <c r="G8" s="10"/>
      <c r="H8" s="9"/>
      <c r="I8" s="9"/>
      <c r="J8" s="9"/>
      <c r="K8" s="9"/>
      <c r="L8" s="9"/>
      <c r="M8" s="9"/>
      <c r="N8" s="9"/>
      <c r="O8" s="9"/>
      <c r="P8" s="9"/>
      <c r="Q8" s="9"/>
      <c r="R8" s="9"/>
      <c r="S8" s="9"/>
      <c r="T8" s="9"/>
      <c r="U8" s="9"/>
    </row>
    <row r="9" spans="1:29" s="7" customFormat="1" ht="18.75" x14ac:dyDescent="0.2">
      <c r="A9" s="342" t="str">
        <f>'1. паспорт местоположение'!A9:C9</f>
        <v xml:space="preserve">ГУП "Региональные электрические сети "РБ  </v>
      </c>
      <c r="B9" s="342"/>
      <c r="C9" s="342"/>
      <c r="D9" s="6"/>
      <c r="E9" s="6"/>
      <c r="F9" s="6"/>
      <c r="G9" s="6"/>
      <c r="H9" s="9"/>
      <c r="I9" s="9"/>
      <c r="J9" s="9"/>
      <c r="K9" s="9"/>
      <c r="L9" s="9"/>
      <c r="M9" s="9"/>
      <c r="N9" s="9"/>
      <c r="O9" s="9"/>
      <c r="P9" s="9"/>
      <c r="Q9" s="9"/>
      <c r="R9" s="9"/>
      <c r="S9" s="9"/>
      <c r="T9" s="9"/>
      <c r="U9" s="9"/>
    </row>
    <row r="10" spans="1:29" s="7" customFormat="1" ht="18.75" x14ac:dyDescent="0.2">
      <c r="A10" s="338" t="s">
        <v>9</v>
      </c>
      <c r="B10" s="338"/>
      <c r="C10" s="338"/>
      <c r="D10" s="4"/>
      <c r="E10" s="4"/>
      <c r="F10" s="4"/>
      <c r="G10" s="4"/>
      <c r="H10" s="9"/>
      <c r="I10" s="9"/>
      <c r="J10" s="9"/>
      <c r="K10" s="9"/>
      <c r="L10" s="9"/>
      <c r="M10" s="9"/>
      <c r="N10" s="9"/>
      <c r="O10" s="9"/>
      <c r="P10" s="9"/>
      <c r="Q10" s="9"/>
      <c r="R10" s="9"/>
      <c r="S10" s="9"/>
      <c r="T10" s="9"/>
      <c r="U10" s="9"/>
    </row>
    <row r="11" spans="1:29" s="7" customFormat="1" ht="18.75" x14ac:dyDescent="0.2">
      <c r="A11" s="341"/>
      <c r="B11" s="341"/>
      <c r="C11" s="341"/>
      <c r="D11" s="10"/>
      <c r="E11" s="10"/>
      <c r="F11" s="10"/>
      <c r="G11" s="10"/>
      <c r="H11" s="9"/>
      <c r="I11" s="9"/>
      <c r="J11" s="9"/>
      <c r="K11" s="9"/>
      <c r="L11" s="9"/>
      <c r="M11" s="9"/>
      <c r="N11" s="9"/>
      <c r="O11" s="9"/>
      <c r="P11" s="9"/>
      <c r="Q11" s="9"/>
      <c r="R11" s="9"/>
      <c r="S11" s="9"/>
      <c r="T11" s="9"/>
      <c r="U11" s="9"/>
    </row>
    <row r="12" spans="1:29" s="7" customFormat="1" ht="18.75" x14ac:dyDescent="0.2">
      <c r="A12" s="343" t="str">
        <f>'1. паспорт местоположение'!$A$12</f>
        <v>L_ 20220311</v>
      </c>
      <c r="B12" s="343"/>
      <c r="C12" s="343"/>
      <c r="D12" s="6"/>
      <c r="E12" s="6"/>
      <c r="F12" s="6"/>
      <c r="G12" s="6"/>
      <c r="H12" s="9"/>
      <c r="I12" s="9"/>
      <c r="J12" s="9"/>
      <c r="K12" s="9"/>
      <c r="L12" s="9"/>
      <c r="M12" s="9"/>
      <c r="N12" s="9"/>
      <c r="O12" s="9"/>
      <c r="P12" s="9"/>
      <c r="Q12" s="9"/>
      <c r="R12" s="9"/>
      <c r="S12" s="9"/>
      <c r="T12" s="9"/>
      <c r="U12" s="9"/>
    </row>
    <row r="13" spans="1:29" s="7" customFormat="1" ht="18.75" x14ac:dyDescent="0.2">
      <c r="A13" s="338" t="s">
        <v>8</v>
      </c>
      <c r="B13" s="338"/>
      <c r="C13" s="338"/>
      <c r="D13" s="4"/>
      <c r="E13" s="4"/>
      <c r="F13" s="4"/>
      <c r="G13" s="4"/>
      <c r="H13" s="9"/>
      <c r="I13" s="9"/>
      <c r="J13" s="9"/>
      <c r="K13" s="9"/>
      <c r="L13" s="9"/>
      <c r="M13" s="9"/>
      <c r="N13" s="9"/>
      <c r="O13" s="9"/>
      <c r="P13" s="9"/>
      <c r="Q13" s="9"/>
      <c r="R13" s="9"/>
      <c r="S13" s="9"/>
      <c r="T13" s="9"/>
      <c r="U13" s="9"/>
    </row>
    <row r="14" spans="1:29" s="7" customFormat="1" ht="15.75" customHeight="1" x14ac:dyDescent="0.2">
      <c r="A14" s="344"/>
      <c r="B14" s="344"/>
      <c r="C14" s="344"/>
      <c r="D14" s="3"/>
      <c r="E14" s="3"/>
      <c r="F14" s="3"/>
      <c r="G14" s="3"/>
      <c r="H14" s="3"/>
      <c r="I14" s="3"/>
      <c r="J14" s="3"/>
      <c r="K14" s="3"/>
      <c r="L14" s="3"/>
      <c r="M14" s="3"/>
      <c r="N14" s="3"/>
      <c r="O14" s="3"/>
      <c r="P14" s="3"/>
      <c r="Q14" s="3"/>
      <c r="R14" s="3"/>
      <c r="S14" s="3"/>
      <c r="T14" s="3"/>
      <c r="U14" s="3"/>
    </row>
    <row r="15" spans="1:29" s="2" customFormat="1" ht="15.75" x14ac:dyDescent="0.2">
      <c r="A15" s="342" t="str">
        <f>'1. паспорт местоположение'!$A$15</f>
        <v>Установка приборов учета   410шт.</v>
      </c>
      <c r="B15" s="342"/>
      <c r="C15" s="342"/>
      <c r="D15" s="6"/>
      <c r="E15" s="6"/>
      <c r="F15" s="6"/>
      <c r="G15" s="6"/>
      <c r="H15" s="6"/>
      <c r="I15" s="6"/>
      <c r="J15" s="6"/>
      <c r="K15" s="6"/>
      <c r="L15" s="6"/>
      <c r="M15" s="6"/>
      <c r="N15" s="6"/>
      <c r="O15" s="6"/>
      <c r="P15" s="6"/>
      <c r="Q15" s="6"/>
      <c r="R15" s="6"/>
      <c r="S15" s="6"/>
      <c r="T15" s="6"/>
      <c r="U15" s="6"/>
    </row>
    <row r="16" spans="1:29" s="2" customFormat="1" ht="15" customHeight="1" x14ac:dyDescent="0.2">
      <c r="A16" s="338" t="s">
        <v>7</v>
      </c>
      <c r="B16" s="338"/>
      <c r="C16" s="338"/>
      <c r="D16" s="4"/>
      <c r="E16" s="4"/>
      <c r="F16" s="4"/>
      <c r="G16" s="4"/>
      <c r="H16" s="4"/>
      <c r="I16" s="4"/>
      <c r="J16" s="4"/>
      <c r="K16" s="4"/>
      <c r="L16" s="4"/>
      <c r="M16" s="4"/>
      <c r="N16" s="4"/>
      <c r="O16" s="4"/>
      <c r="P16" s="4"/>
      <c r="Q16" s="4"/>
      <c r="R16" s="4"/>
      <c r="S16" s="4"/>
      <c r="T16" s="4"/>
      <c r="U16" s="4"/>
    </row>
    <row r="17" spans="1:21" s="2" customFormat="1" ht="15" customHeight="1" x14ac:dyDescent="0.2">
      <c r="A17" s="344"/>
      <c r="B17" s="344"/>
      <c r="C17" s="344"/>
      <c r="D17" s="3"/>
      <c r="E17" s="3"/>
      <c r="F17" s="3"/>
      <c r="G17" s="3"/>
      <c r="H17" s="3"/>
      <c r="I17" s="3"/>
      <c r="J17" s="3"/>
      <c r="K17" s="3"/>
      <c r="L17" s="3"/>
      <c r="M17" s="3"/>
      <c r="N17" s="3"/>
      <c r="O17" s="3"/>
      <c r="P17" s="3"/>
      <c r="Q17" s="3"/>
      <c r="R17" s="3"/>
    </row>
    <row r="18" spans="1:21" s="2" customFormat="1" ht="27.75" customHeight="1" x14ac:dyDescent="0.2">
      <c r="A18" s="339" t="s">
        <v>446</v>
      </c>
      <c r="B18" s="339"/>
      <c r="C18" s="33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Установка приборов учета   410шт.</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5">
        <f>'1. паспорт местоположение'!C45</f>
        <v>3.4238297799999997</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37" t="str">
        <f>'1. паспорт местоположение'!$A$5</f>
        <v>Год раскрытия информации: 2021 год</v>
      </c>
      <c r="B4" s="337"/>
      <c r="C4" s="337"/>
      <c r="D4" s="337"/>
      <c r="E4" s="337"/>
      <c r="F4" s="337"/>
      <c r="G4" s="337"/>
      <c r="H4" s="337"/>
      <c r="I4" s="337"/>
      <c r="J4" s="337"/>
      <c r="K4" s="337"/>
      <c r="L4" s="337"/>
      <c r="M4" s="337"/>
      <c r="N4" s="337"/>
      <c r="O4" s="337"/>
      <c r="P4" s="337"/>
      <c r="Q4" s="337"/>
      <c r="R4" s="337"/>
      <c r="S4" s="337"/>
      <c r="T4" s="337"/>
      <c r="U4" s="337"/>
      <c r="V4" s="337"/>
      <c r="W4" s="337"/>
      <c r="X4" s="337"/>
      <c r="Y4" s="337"/>
      <c r="Z4" s="337"/>
    </row>
    <row r="6" spans="1:28" ht="18.75" x14ac:dyDescent="0.25">
      <c r="A6" s="341" t="s">
        <v>10</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9"/>
      <c r="AB6" s="9"/>
    </row>
    <row r="7" spans="1:28" ht="18.75" x14ac:dyDescent="0.25">
      <c r="A7" s="341"/>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9"/>
      <c r="AB7" s="9"/>
    </row>
    <row r="8" spans="1:28" ht="15.75" x14ac:dyDescent="0.25">
      <c r="A8" s="342" t="s">
        <v>495</v>
      </c>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6"/>
      <c r="AB8" s="6"/>
    </row>
    <row r="9" spans="1:28" ht="15.75" x14ac:dyDescent="0.25">
      <c r="A9" s="338" t="s">
        <v>9</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4"/>
      <c r="AB9" s="4"/>
    </row>
    <row r="10" spans="1:28" ht="18.75" x14ac:dyDescent="0.25">
      <c r="A10" s="341"/>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9"/>
      <c r="AB10" s="9"/>
    </row>
    <row r="11" spans="1:28" ht="15.75" x14ac:dyDescent="0.25">
      <c r="A11" s="343" t="str">
        <f>'1. паспорт местоположение'!$A$12</f>
        <v>L_ 20220311</v>
      </c>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6"/>
      <c r="AB11" s="6"/>
    </row>
    <row r="12" spans="1:28" ht="15.75" x14ac:dyDescent="0.25">
      <c r="A12" s="338" t="s">
        <v>8</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4"/>
      <c r="AB12" s="4"/>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8"/>
      <c r="AB13" s="8"/>
    </row>
    <row r="14" spans="1:28" ht="15.75" x14ac:dyDescent="0.25">
      <c r="A14" s="342" t="str">
        <f>'1. паспорт местоположение'!$A$15</f>
        <v>Установка приборов учета   410шт.</v>
      </c>
      <c r="B14" s="342"/>
      <c r="C14" s="342"/>
      <c r="D14" s="342"/>
      <c r="E14" s="342"/>
      <c r="F14" s="342"/>
      <c r="G14" s="342"/>
      <c r="H14" s="342"/>
      <c r="I14" s="342"/>
      <c r="J14" s="342"/>
      <c r="K14" s="342"/>
      <c r="L14" s="342"/>
      <c r="M14" s="342"/>
      <c r="N14" s="342"/>
      <c r="O14" s="342"/>
      <c r="P14" s="342"/>
      <c r="Q14" s="342"/>
      <c r="R14" s="342"/>
      <c r="S14" s="342"/>
      <c r="T14" s="342"/>
      <c r="U14" s="342"/>
      <c r="V14" s="342"/>
      <c r="W14" s="342"/>
      <c r="X14" s="342"/>
      <c r="Y14" s="342"/>
      <c r="Z14" s="342"/>
      <c r="AA14" s="6"/>
      <c r="AB14" s="6"/>
    </row>
    <row r="15" spans="1:28" ht="15.75" x14ac:dyDescent="0.25">
      <c r="A15" s="338" t="s">
        <v>7</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4"/>
      <c r="AB15" s="4"/>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4"/>
      <c r="AB16" s="14"/>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4"/>
      <c r="AB17" s="14"/>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4"/>
      <c r="AB18" s="14"/>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4"/>
      <c r="AB19" s="14"/>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4"/>
      <c r="AB20" s="14"/>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4"/>
      <c r="AB21" s="14"/>
    </row>
    <row r="22" spans="1:28" x14ac:dyDescent="0.25">
      <c r="A22" s="366" t="s">
        <v>477</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24"/>
      <c r="AB22" s="124"/>
    </row>
    <row r="23" spans="1:28" ht="32.25" customHeight="1" x14ac:dyDescent="0.25">
      <c r="A23" s="368" t="s">
        <v>334</v>
      </c>
      <c r="B23" s="369"/>
      <c r="C23" s="369"/>
      <c r="D23" s="369"/>
      <c r="E23" s="369"/>
      <c r="F23" s="369"/>
      <c r="G23" s="369"/>
      <c r="H23" s="369"/>
      <c r="I23" s="369"/>
      <c r="J23" s="369"/>
      <c r="K23" s="369"/>
      <c r="L23" s="370"/>
      <c r="M23" s="367" t="s">
        <v>335</v>
      </c>
      <c r="N23" s="367"/>
      <c r="O23" s="367"/>
      <c r="P23" s="367"/>
      <c r="Q23" s="367"/>
      <c r="R23" s="367"/>
      <c r="S23" s="367"/>
      <c r="T23" s="367"/>
      <c r="U23" s="367"/>
      <c r="V23" s="367"/>
      <c r="W23" s="367"/>
      <c r="X23" s="367"/>
      <c r="Y23" s="367"/>
      <c r="Z23" s="367"/>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37" t="str">
        <f>'1. паспорт местоположение'!$A$5</f>
        <v>Год раскрытия информации: 2021 год</v>
      </c>
      <c r="B5" s="337"/>
      <c r="C5" s="337"/>
      <c r="D5" s="337"/>
      <c r="E5" s="337"/>
      <c r="F5" s="337"/>
      <c r="G5" s="337"/>
      <c r="H5" s="337"/>
      <c r="I5" s="337"/>
      <c r="J5" s="337"/>
      <c r="K5" s="337"/>
      <c r="L5" s="337"/>
      <c r="M5" s="337"/>
      <c r="N5" s="337"/>
      <c r="O5" s="337"/>
      <c r="P5" s="123"/>
      <c r="Q5" s="123"/>
      <c r="R5" s="123"/>
      <c r="S5" s="123"/>
      <c r="T5" s="123"/>
      <c r="U5" s="123"/>
      <c r="V5" s="123"/>
      <c r="W5" s="123"/>
      <c r="X5" s="123"/>
      <c r="Y5" s="123"/>
      <c r="Z5" s="123"/>
      <c r="AA5" s="123"/>
      <c r="AB5" s="123"/>
    </row>
    <row r="6" spans="1:28" s="7" customFormat="1" ht="18.75" x14ac:dyDescent="0.3">
      <c r="A6" s="12"/>
      <c r="B6" s="12"/>
      <c r="L6" s="11"/>
    </row>
    <row r="7" spans="1:28" s="7" customFormat="1" ht="18.75" x14ac:dyDescent="0.2">
      <c r="A7" s="341" t="s">
        <v>10</v>
      </c>
      <c r="B7" s="341"/>
      <c r="C7" s="341"/>
      <c r="D7" s="341"/>
      <c r="E7" s="341"/>
      <c r="F7" s="341"/>
      <c r="G7" s="341"/>
      <c r="H7" s="341"/>
      <c r="I7" s="341"/>
      <c r="J7" s="341"/>
      <c r="K7" s="341"/>
      <c r="L7" s="341"/>
      <c r="M7" s="341"/>
      <c r="N7" s="341"/>
      <c r="O7" s="341"/>
      <c r="P7" s="9"/>
      <c r="Q7" s="9"/>
      <c r="R7" s="9"/>
      <c r="S7" s="9"/>
      <c r="T7" s="9"/>
      <c r="U7" s="9"/>
      <c r="V7" s="9"/>
      <c r="W7" s="9"/>
      <c r="X7" s="9"/>
      <c r="Y7" s="9"/>
      <c r="Z7" s="9"/>
    </row>
    <row r="8" spans="1:28" s="7" customFormat="1" ht="18.75" x14ac:dyDescent="0.2">
      <c r="A8" s="341"/>
      <c r="B8" s="341"/>
      <c r="C8" s="341"/>
      <c r="D8" s="341"/>
      <c r="E8" s="341"/>
      <c r="F8" s="341"/>
      <c r="G8" s="341"/>
      <c r="H8" s="341"/>
      <c r="I8" s="341"/>
      <c r="J8" s="341"/>
      <c r="K8" s="341"/>
      <c r="L8" s="341"/>
      <c r="M8" s="341"/>
      <c r="N8" s="341"/>
      <c r="O8" s="341"/>
      <c r="P8" s="9"/>
      <c r="Q8" s="9"/>
      <c r="R8" s="9"/>
      <c r="S8" s="9"/>
      <c r="T8" s="9"/>
      <c r="U8" s="9"/>
      <c r="V8" s="9"/>
      <c r="W8" s="9"/>
      <c r="X8" s="9"/>
      <c r="Y8" s="9"/>
      <c r="Z8" s="9"/>
    </row>
    <row r="9" spans="1:28" s="7" customFormat="1" ht="18.75" x14ac:dyDescent="0.2">
      <c r="A9" s="342" t="str">
        <f>'1. паспорт местоположение'!A9:C9</f>
        <v xml:space="preserve">ГУП "Региональные электрические сети "РБ  </v>
      </c>
      <c r="B9" s="342"/>
      <c r="C9" s="342"/>
      <c r="D9" s="342"/>
      <c r="E9" s="342"/>
      <c r="F9" s="342"/>
      <c r="G9" s="342"/>
      <c r="H9" s="342"/>
      <c r="I9" s="342"/>
      <c r="J9" s="342"/>
      <c r="K9" s="342"/>
      <c r="L9" s="342"/>
      <c r="M9" s="342"/>
      <c r="N9" s="342"/>
      <c r="O9" s="342"/>
      <c r="P9" s="9"/>
      <c r="Q9" s="9"/>
      <c r="R9" s="9"/>
      <c r="S9" s="9"/>
      <c r="T9" s="9"/>
      <c r="U9" s="9"/>
      <c r="V9" s="9"/>
      <c r="W9" s="9"/>
      <c r="X9" s="9"/>
      <c r="Y9" s="9"/>
      <c r="Z9" s="9"/>
    </row>
    <row r="10" spans="1:28" s="7" customFormat="1" ht="18.75" x14ac:dyDescent="0.2">
      <c r="A10" s="338" t="s">
        <v>9</v>
      </c>
      <c r="B10" s="338"/>
      <c r="C10" s="338"/>
      <c r="D10" s="338"/>
      <c r="E10" s="338"/>
      <c r="F10" s="338"/>
      <c r="G10" s="338"/>
      <c r="H10" s="338"/>
      <c r="I10" s="338"/>
      <c r="J10" s="338"/>
      <c r="K10" s="338"/>
      <c r="L10" s="338"/>
      <c r="M10" s="338"/>
      <c r="N10" s="338"/>
      <c r="O10" s="338"/>
      <c r="P10" s="9"/>
      <c r="Q10" s="9"/>
      <c r="R10" s="9"/>
      <c r="S10" s="9"/>
      <c r="T10" s="9"/>
      <c r="U10" s="9"/>
      <c r="V10" s="9"/>
      <c r="W10" s="9"/>
      <c r="X10" s="9"/>
      <c r="Y10" s="9"/>
      <c r="Z10" s="9"/>
    </row>
    <row r="11" spans="1:28" s="7" customFormat="1" ht="18.75" x14ac:dyDescent="0.2">
      <c r="A11" s="341"/>
      <c r="B11" s="341"/>
      <c r="C11" s="341"/>
      <c r="D11" s="341"/>
      <c r="E11" s="341"/>
      <c r="F11" s="341"/>
      <c r="G11" s="341"/>
      <c r="H11" s="341"/>
      <c r="I11" s="341"/>
      <c r="J11" s="341"/>
      <c r="K11" s="341"/>
      <c r="L11" s="341"/>
      <c r="M11" s="341"/>
      <c r="N11" s="341"/>
      <c r="O11" s="341"/>
      <c r="P11" s="9"/>
      <c r="Q11" s="9"/>
      <c r="R11" s="9"/>
      <c r="S11" s="9"/>
      <c r="T11" s="9"/>
      <c r="U11" s="9"/>
      <c r="V11" s="9"/>
      <c r="W11" s="9"/>
      <c r="X11" s="9"/>
      <c r="Y11" s="9"/>
      <c r="Z11" s="9"/>
    </row>
    <row r="12" spans="1:28" s="7" customFormat="1" ht="18.75" x14ac:dyDescent="0.2">
      <c r="A12" s="343" t="str">
        <f>'1. паспорт местоположение'!$A$12</f>
        <v>L_ 20220311</v>
      </c>
      <c r="B12" s="343"/>
      <c r="C12" s="343"/>
      <c r="D12" s="343"/>
      <c r="E12" s="343"/>
      <c r="F12" s="343"/>
      <c r="G12" s="343"/>
      <c r="H12" s="343"/>
      <c r="I12" s="343"/>
      <c r="J12" s="343"/>
      <c r="K12" s="343"/>
      <c r="L12" s="343"/>
      <c r="M12" s="343"/>
      <c r="N12" s="343"/>
      <c r="O12" s="343"/>
      <c r="P12" s="9"/>
      <c r="Q12" s="9"/>
      <c r="R12" s="9"/>
      <c r="S12" s="9"/>
      <c r="T12" s="9"/>
      <c r="U12" s="9"/>
      <c r="V12" s="9"/>
      <c r="W12" s="9"/>
      <c r="X12" s="9"/>
      <c r="Y12" s="9"/>
      <c r="Z12" s="9"/>
    </row>
    <row r="13" spans="1:28" s="7" customFormat="1" ht="18.75" x14ac:dyDescent="0.2">
      <c r="A13" s="338" t="s">
        <v>8</v>
      </c>
      <c r="B13" s="338"/>
      <c r="C13" s="338"/>
      <c r="D13" s="338"/>
      <c r="E13" s="338"/>
      <c r="F13" s="338"/>
      <c r="G13" s="338"/>
      <c r="H13" s="338"/>
      <c r="I13" s="338"/>
      <c r="J13" s="338"/>
      <c r="K13" s="338"/>
      <c r="L13" s="338"/>
      <c r="M13" s="338"/>
      <c r="N13" s="338"/>
      <c r="O13" s="338"/>
      <c r="P13" s="9"/>
      <c r="Q13" s="9"/>
      <c r="R13" s="9"/>
      <c r="S13" s="9"/>
      <c r="T13" s="9"/>
      <c r="U13" s="9"/>
      <c r="V13" s="9"/>
      <c r="W13" s="9"/>
      <c r="X13" s="9"/>
      <c r="Y13" s="9"/>
      <c r="Z13" s="9"/>
    </row>
    <row r="14" spans="1:28" s="7" customFormat="1" ht="15.75" customHeight="1" x14ac:dyDescent="0.2">
      <c r="A14" s="344"/>
      <c r="B14" s="344"/>
      <c r="C14" s="344"/>
      <c r="D14" s="344"/>
      <c r="E14" s="344"/>
      <c r="F14" s="344"/>
      <c r="G14" s="344"/>
      <c r="H14" s="344"/>
      <c r="I14" s="344"/>
      <c r="J14" s="344"/>
      <c r="K14" s="344"/>
      <c r="L14" s="344"/>
      <c r="M14" s="344"/>
      <c r="N14" s="344"/>
      <c r="O14" s="344"/>
      <c r="P14" s="3"/>
      <c r="Q14" s="3"/>
      <c r="R14" s="3"/>
      <c r="S14" s="3"/>
      <c r="T14" s="3"/>
      <c r="U14" s="3"/>
      <c r="V14" s="3"/>
      <c r="W14" s="3"/>
      <c r="X14" s="3"/>
      <c r="Y14" s="3"/>
      <c r="Z14" s="3"/>
    </row>
    <row r="15" spans="1:28" s="2" customFormat="1" ht="15.75" x14ac:dyDescent="0.2">
      <c r="A15" s="342" t="str">
        <f>'1. паспорт местоположение'!$A$15</f>
        <v>Установка приборов учета   410шт.</v>
      </c>
      <c r="B15" s="342"/>
      <c r="C15" s="342"/>
      <c r="D15" s="342"/>
      <c r="E15" s="342"/>
      <c r="F15" s="342"/>
      <c r="G15" s="342"/>
      <c r="H15" s="342"/>
      <c r="I15" s="342"/>
      <c r="J15" s="342"/>
      <c r="K15" s="342"/>
      <c r="L15" s="342"/>
      <c r="M15" s="342"/>
      <c r="N15" s="342"/>
      <c r="O15" s="342"/>
      <c r="P15" s="6"/>
      <c r="Q15" s="6"/>
      <c r="R15" s="6"/>
      <c r="S15" s="6"/>
      <c r="T15" s="6"/>
      <c r="U15" s="6"/>
      <c r="V15" s="6"/>
      <c r="W15" s="6"/>
      <c r="X15" s="6"/>
      <c r="Y15" s="6"/>
      <c r="Z15" s="6"/>
    </row>
    <row r="16" spans="1:28" s="2" customFormat="1" ht="15" customHeight="1" x14ac:dyDescent="0.2">
      <c r="A16" s="338" t="s">
        <v>7</v>
      </c>
      <c r="B16" s="338"/>
      <c r="C16" s="338"/>
      <c r="D16" s="338"/>
      <c r="E16" s="338"/>
      <c r="F16" s="338"/>
      <c r="G16" s="338"/>
      <c r="H16" s="338"/>
      <c r="I16" s="338"/>
      <c r="J16" s="338"/>
      <c r="K16" s="338"/>
      <c r="L16" s="338"/>
      <c r="M16" s="338"/>
      <c r="N16" s="338"/>
      <c r="O16" s="338"/>
      <c r="P16" s="4"/>
      <c r="Q16" s="4"/>
      <c r="R16" s="4"/>
      <c r="S16" s="4"/>
      <c r="T16" s="4"/>
      <c r="U16" s="4"/>
      <c r="V16" s="4"/>
      <c r="W16" s="4"/>
      <c r="X16" s="4"/>
      <c r="Y16" s="4"/>
      <c r="Z16" s="4"/>
    </row>
    <row r="17" spans="1:26" s="2" customFormat="1" ht="15" customHeight="1" x14ac:dyDescent="0.2">
      <c r="A17" s="344"/>
      <c r="B17" s="344"/>
      <c r="C17" s="344"/>
      <c r="D17" s="344"/>
      <c r="E17" s="344"/>
      <c r="F17" s="344"/>
      <c r="G17" s="344"/>
      <c r="H17" s="344"/>
      <c r="I17" s="344"/>
      <c r="J17" s="344"/>
      <c r="K17" s="344"/>
      <c r="L17" s="344"/>
      <c r="M17" s="344"/>
      <c r="N17" s="344"/>
      <c r="O17" s="344"/>
      <c r="P17" s="3"/>
      <c r="Q17" s="3"/>
      <c r="R17" s="3"/>
      <c r="S17" s="3"/>
      <c r="T17" s="3"/>
      <c r="U17" s="3"/>
      <c r="V17" s="3"/>
      <c r="W17" s="3"/>
    </row>
    <row r="18" spans="1:26" s="2" customFormat="1" ht="91.5" customHeight="1" x14ac:dyDescent="0.2">
      <c r="A18" s="374" t="s">
        <v>455</v>
      </c>
      <c r="B18" s="374"/>
      <c r="C18" s="374"/>
      <c r="D18" s="374"/>
      <c r="E18" s="374"/>
      <c r="F18" s="374"/>
      <c r="G18" s="374"/>
      <c r="H18" s="374"/>
      <c r="I18" s="374"/>
      <c r="J18" s="374"/>
      <c r="K18" s="374"/>
      <c r="L18" s="374"/>
      <c r="M18" s="374"/>
      <c r="N18" s="374"/>
      <c r="O18" s="374"/>
      <c r="P18" s="5"/>
      <c r="Q18" s="5"/>
      <c r="R18" s="5"/>
      <c r="S18" s="5"/>
      <c r="T18" s="5"/>
      <c r="U18" s="5"/>
      <c r="V18" s="5"/>
      <c r="W18" s="5"/>
      <c r="X18" s="5"/>
      <c r="Y18" s="5"/>
      <c r="Z18" s="5"/>
    </row>
    <row r="19" spans="1:26" s="2" customFormat="1" ht="78" customHeight="1" x14ac:dyDescent="0.2">
      <c r="A19" s="346" t="s">
        <v>6</v>
      </c>
      <c r="B19" s="346" t="s">
        <v>88</v>
      </c>
      <c r="C19" s="346" t="s">
        <v>87</v>
      </c>
      <c r="D19" s="346" t="s">
        <v>76</v>
      </c>
      <c r="E19" s="371" t="s">
        <v>86</v>
      </c>
      <c r="F19" s="372"/>
      <c r="G19" s="372"/>
      <c r="H19" s="372"/>
      <c r="I19" s="373"/>
      <c r="J19" s="346" t="s">
        <v>85</v>
      </c>
      <c r="K19" s="346"/>
      <c r="L19" s="346"/>
      <c r="M19" s="346"/>
      <c r="N19" s="346"/>
      <c r="O19" s="346"/>
      <c r="P19" s="3"/>
      <c r="Q19" s="3"/>
      <c r="R19" s="3"/>
      <c r="S19" s="3"/>
      <c r="T19" s="3"/>
      <c r="U19" s="3"/>
      <c r="V19" s="3"/>
      <c r="W19" s="3"/>
    </row>
    <row r="20" spans="1:26" s="2" customFormat="1" ht="51" customHeight="1" x14ac:dyDescent="0.2">
      <c r="A20" s="346"/>
      <c r="B20" s="346"/>
      <c r="C20" s="346"/>
      <c r="D20" s="346"/>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7" t="s">
        <v>65</v>
      </c>
      <c r="B22" s="137" t="s">
        <v>508</v>
      </c>
      <c r="C22" s="137" t="s">
        <v>489</v>
      </c>
      <c r="D22" s="137" t="s">
        <v>489</v>
      </c>
      <c r="E22" s="137" t="s">
        <v>489</v>
      </c>
      <c r="F22" s="137" t="s">
        <v>489</v>
      </c>
      <c r="G22" s="137" t="s">
        <v>489</v>
      </c>
      <c r="H22" s="137" t="s">
        <v>489</v>
      </c>
      <c r="I22" s="137" t="s">
        <v>489</v>
      </c>
      <c r="J22" s="137" t="s">
        <v>489</v>
      </c>
      <c r="K22" s="137" t="s">
        <v>489</v>
      </c>
      <c r="L22" s="137" t="s">
        <v>489</v>
      </c>
      <c r="M22" s="137" t="s">
        <v>489</v>
      </c>
      <c r="N22" s="137" t="s">
        <v>489</v>
      </c>
      <c r="O22" s="137" t="s">
        <v>489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49" workbookViewId="0">
      <selection activeCell="E48" sqref="E48"/>
    </sheetView>
  </sheetViews>
  <sheetFormatPr defaultRowHeight="15" x14ac:dyDescent="0.25"/>
  <cols>
    <col min="1" max="1" width="55" customWidth="1"/>
    <col min="2" max="2" width="18.5703125" customWidth="1"/>
  </cols>
  <sheetData>
    <row r="1" spans="1:5" ht="15.75" x14ac:dyDescent="0.25">
      <c r="C1" s="147"/>
      <c r="D1" s="147"/>
      <c r="E1" s="148" t="s">
        <v>69</v>
      </c>
    </row>
    <row r="2" spans="1:5" ht="15.75" x14ac:dyDescent="0.25">
      <c r="C2" s="147"/>
      <c r="D2" s="147"/>
      <c r="E2" s="33" t="s">
        <v>11</v>
      </c>
    </row>
    <row r="3" spans="1:5" ht="15.75" x14ac:dyDescent="0.25">
      <c r="C3" s="147"/>
      <c r="D3" s="147"/>
      <c r="E3" s="33" t="s">
        <v>309</v>
      </c>
    </row>
    <row r="5" spans="1:5" x14ac:dyDescent="0.25">
      <c r="A5" s="376" t="s">
        <v>509</v>
      </c>
      <c r="B5" s="376"/>
      <c r="C5" s="376"/>
      <c r="D5" s="376"/>
      <c r="E5" s="376"/>
    </row>
    <row r="7" spans="1:5" x14ac:dyDescent="0.25">
      <c r="A7" s="376" t="s">
        <v>10</v>
      </c>
      <c r="B7" s="376"/>
      <c r="C7" s="376"/>
      <c r="D7" s="376"/>
      <c r="E7" s="376"/>
    </row>
    <row r="9" spans="1:5" x14ac:dyDescent="0.25">
      <c r="A9" s="376" t="s">
        <v>520</v>
      </c>
      <c r="B9" s="376"/>
      <c r="C9" s="376"/>
      <c r="D9" s="376"/>
      <c r="E9" s="376"/>
    </row>
    <row r="10" spans="1:5" x14ac:dyDescent="0.25">
      <c r="A10" s="375" t="s">
        <v>699</v>
      </c>
      <c r="B10" s="375"/>
      <c r="C10" s="375"/>
      <c r="D10" s="375"/>
      <c r="E10" s="375"/>
    </row>
    <row r="11" spans="1:5" x14ac:dyDescent="0.25">
      <c r="A11" s="285"/>
      <c r="B11" s="285"/>
      <c r="C11" s="285"/>
      <c r="D11" s="285"/>
      <c r="E11" s="285"/>
    </row>
    <row r="12" spans="1:5" x14ac:dyDescent="0.25">
      <c r="A12" s="376" t="s">
        <v>528</v>
      </c>
      <c r="B12" s="376"/>
      <c r="C12" s="376"/>
      <c r="D12" s="376"/>
      <c r="E12" s="376"/>
    </row>
    <row r="13" spans="1:5" x14ac:dyDescent="0.25">
      <c r="A13" s="375" t="s">
        <v>700</v>
      </c>
      <c r="B13" s="375"/>
      <c r="C13" s="375"/>
      <c r="D13" s="375"/>
      <c r="E13" s="375"/>
    </row>
    <row r="14" spans="1:5" x14ac:dyDescent="0.25">
      <c r="A14" s="285"/>
      <c r="B14" s="285"/>
      <c r="C14" s="285"/>
      <c r="D14" s="285"/>
      <c r="E14" s="285"/>
    </row>
    <row r="15" spans="1:5" x14ac:dyDescent="0.25">
      <c r="A15" s="376" t="s">
        <v>529</v>
      </c>
      <c r="B15" s="376"/>
      <c r="C15" s="376"/>
      <c r="D15" s="376"/>
      <c r="E15" s="376"/>
    </row>
    <row r="16" spans="1:5" x14ac:dyDescent="0.25">
      <c r="A16" s="377" t="s">
        <v>701</v>
      </c>
      <c r="B16" s="377"/>
      <c r="C16" s="377"/>
      <c r="D16" s="377"/>
      <c r="E16" s="377"/>
    </row>
    <row r="17" spans="1:12" x14ac:dyDescent="0.25">
      <c r="A17" s="286"/>
      <c r="B17" s="286"/>
      <c r="C17" s="286"/>
      <c r="D17" s="286"/>
      <c r="E17" s="286"/>
    </row>
    <row r="18" spans="1:12" x14ac:dyDescent="0.25">
      <c r="A18" s="286"/>
      <c r="B18" s="286"/>
      <c r="C18" s="286"/>
      <c r="D18" s="286"/>
      <c r="E18" s="286"/>
    </row>
    <row r="19" spans="1:12" x14ac:dyDescent="0.25">
      <c r="A19" s="287" t="s">
        <v>308</v>
      </c>
      <c r="B19" s="288" t="s">
        <v>1</v>
      </c>
      <c r="C19" s="289"/>
      <c r="D19" s="290"/>
      <c r="E19" s="290"/>
      <c r="F19" s="290"/>
      <c r="G19" s="290"/>
      <c r="H19" s="291"/>
      <c r="I19" s="292"/>
      <c r="J19" s="292"/>
      <c r="K19" s="292"/>
      <c r="L19" s="292"/>
    </row>
    <row r="20" spans="1:12" ht="21" customHeight="1" x14ac:dyDescent="0.25">
      <c r="A20" s="293" t="s">
        <v>702</v>
      </c>
      <c r="B20" s="294">
        <v>3.4239999999999999</v>
      </c>
      <c r="C20" s="295"/>
      <c r="D20" s="295"/>
      <c r="E20" s="295"/>
      <c r="F20" s="295"/>
      <c r="G20" s="295"/>
      <c r="H20" s="295"/>
      <c r="I20" s="295"/>
      <c r="J20" s="295"/>
      <c r="K20" s="295"/>
      <c r="L20" s="295"/>
    </row>
    <row r="21" spans="1:12" ht="21.75" customHeight="1" x14ac:dyDescent="0.25">
      <c r="A21" s="293" t="s">
        <v>703</v>
      </c>
      <c r="B21" s="294">
        <v>9.3200000000000002E-3</v>
      </c>
      <c r="C21" s="295"/>
      <c r="D21" s="295"/>
      <c r="E21" s="295"/>
      <c r="F21" s="295"/>
      <c r="G21" s="295"/>
      <c r="H21" s="295"/>
      <c r="I21" s="295"/>
      <c r="J21" s="295"/>
      <c r="K21" s="295"/>
      <c r="L21" s="295"/>
    </row>
    <row r="22" spans="1:12" ht="19.5" customHeight="1" x14ac:dyDescent="0.25">
      <c r="A22" s="293" t="s">
        <v>704</v>
      </c>
      <c r="B22" s="294">
        <v>0.01</v>
      </c>
      <c r="C22" s="295"/>
      <c r="D22" s="295"/>
      <c r="E22" s="295"/>
      <c r="F22" s="295"/>
      <c r="G22" s="295"/>
      <c r="H22" s="295"/>
      <c r="I22" s="295"/>
      <c r="J22" s="295"/>
      <c r="K22" s="295"/>
      <c r="L22" s="295"/>
    </row>
    <row r="23" spans="1:12" ht="21" customHeight="1" x14ac:dyDescent="0.25">
      <c r="A23" s="293" t="s">
        <v>307</v>
      </c>
      <c r="B23" s="296">
        <v>10</v>
      </c>
      <c r="C23" s="295"/>
      <c r="D23" s="295"/>
      <c r="E23" s="295"/>
      <c r="F23" s="295"/>
      <c r="G23" s="295"/>
      <c r="H23" s="295"/>
      <c r="I23" s="295"/>
      <c r="J23" s="295"/>
      <c r="K23" s="295"/>
      <c r="L23" s="295"/>
    </row>
    <row r="24" spans="1:12" ht="22.5" customHeight="1" x14ac:dyDescent="0.25">
      <c r="A24" s="293" t="s">
        <v>705</v>
      </c>
      <c r="B24" s="294"/>
      <c r="C24" s="295"/>
      <c r="D24" s="295"/>
      <c r="E24" s="295"/>
      <c r="F24" s="295"/>
      <c r="G24" s="295"/>
      <c r="H24" s="295"/>
      <c r="I24" s="295"/>
      <c r="J24" s="295"/>
      <c r="K24" s="295"/>
      <c r="L24" s="295"/>
    </row>
    <row r="25" spans="1:12" ht="21" customHeight="1" x14ac:dyDescent="0.25">
      <c r="A25" s="293" t="s">
        <v>306</v>
      </c>
      <c r="B25" s="297">
        <v>1</v>
      </c>
      <c r="C25" s="295"/>
      <c r="D25" s="295"/>
      <c r="E25" s="295"/>
      <c r="F25" s="295"/>
      <c r="G25" s="295"/>
      <c r="H25" s="295"/>
      <c r="I25" s="295"/>
      <c r="J25" s="295"/>
      <c r="K25" s="295"/>
      <c r="L25" s="295"/>
    </row>
    <row r="26" spans="1:12" ht="22.5" customHeight="1" x14ac:dyDescent="0.25">
      <c r="A26" s="293" t="s">
        <v>305</v>
      </c>
      <c r="B26" s="298">
        <v>0.03</v>
      </c>
      <c r="C26" s="295"/>
      <c r="D26" s="295"/>
      <c r="E26" s="295"/>
      <c r="F26" s="295"/>
      <c r="G26" s="295"/>
      <c r="H26" s="295"/>
      <c r="I26" s="295"/>
      <c r="J26" s="295"/>
      <c r="K26" s="295"/>
      <c r="L26" s="295"/>
    </row>
    <row r="27" spans="1:12" x14ac:dyDescent="0.25">
      <c r="A27" s="299"/>
      <c r="B27" s="300"/>
      <c r="C27" s="301"/>
      <c r="D27" s="301"/>
      <c r="E27" s="301"/>
      <c r="F27" s="301"/>
      <c r="G27" s="301"/>
      <c r="H27" s="301"/>
      <c r="I27" s="301"/>
      <c r="J27" s="301"/>
      <c r="K27" s="301"/>
      <c r="L27" s="301"/>
    </row>
    <row r="28" spans="1:12" x14ac:dyDescent="0.25">
      <c r="A28" s="302" t="s">
        <v>706</v>
      </c>
      <c r="B28" s="303"/>
      <c r="C28" s="303">
        <v>2022</v>
      </c>
      <c r="D28" s="303">
        <v>2023</v>
      </c>
      <c r="E28" s="303">
        <v>2024</v>
      </c>
      <c r="F28" s="303">
        <v>2025</v>
      </c>
      <c r="G28" s="303">
        <v>2026</v>
      </c>
      <c r="H28" s="303">
        <v>2027</v>
      </c>
      <c r="I28" s="303">
        <v>2028</v>
      </c>
      <c r="J28" s="303">
        <v>2029</v>
      </c>
      <c r="K28" s="303">
        <v>2030</v>
      </c>
      <c r="L28" s="303">
        <v>2031</v>
      </c>
    </row>
    <row r="29" spans="1:12" x14ac:dyDescent="0.25">
      <c r="A29" s="293" t="s">
        <v>304</v>
      </c>
      <c r="B29" s="304"/>
      <c r="C29" s="294">
        <v>1</v>
      </c>
      <c r="D29" s="294">
        <v>1.0349999999999999</v>
      </c>
      <c r="E29" s="294">
        <v>1.034</v>
      </c>
      <c r="F29" s="294">
        <v>1.04</v>
      </c>
      <c r="G29" s="294">
        <v>1.04</v>
      </c>
      <c r="H29" s="294">
        <v>1.04</v>
      </c>
      <c r="I29" s="294">
        <v>1.04</v>
      </c>
      <c r="J29" s="294">
        <v>1.04</v>
      </c>
      <c r="K29" s="294">
        <v>1.04</v>
      </c>
      <c r="L29" s="294">
        <v>1.04</v>
      </c>
    </row>
    <row r="30" spans="1:12" ht="24.75" customHeight="1" x14ac:dyDescent="0.25">
      <c r="A30" s="293" t="s">
        <v>303</v>
      </c>
      <c r="B30" s="304"/>
      <c r="C30" s="294">
        <f>C29</f>
        <v>1</v>
      </c>
      <c r="D30" s="294">
        <f>D29</f>
        <v>1.0349999999999999</v>
      </c>
      <c r="E30" s="294">
        <f>D30*E29</f>
        <v>1.07019</v>
      </c>
      <c r="F30" s="294">
        <f>E30*F29</f>
        <v>1.1129975999999999</v>
      </c>
      <c r="G30" s="294">
        <f t="shared" ref="G30:K30" si="0">F30*G29</f>
        <v>1.1575175039999999</v>
      </c>
      <c r="H30" s="294">
        <f t="shared" si="0"/>
        <v>1.2038182041599998</v>
      </c>
      <c r="I30" s="294">
        <f t="shared" si="0"/>
        <v>1.2519709323263999</v>
      </c>
      <c r="J30" s="294">
        <f t="shared" si="0"/>
        <v>1.302049769619456</v>
      </c>
      <c r="K30" s="294">
        <f t="shared" si="0"/>
        <v>1.3541317604042342</v>
      </c>
      <c r="L30" s="294">
        <f>K30*L29</f>
        <v>1.4082970308204037</v>
      </c>
    </row>
    <row r="31" spans="1:12" x14ac:dyDescent="0.25">
      <c r="A31" s="299"/>
      <c r="B31" s="305"/>
      <c r="C31" s="301"/>
      <c r="D31" s="306"/>
      <c r="E31" s="306"/>
      <c r="F31" s="307"/>
      <c r="G31" s="292"/>
      <c r="H31" s="292"/>
      <c r="I31" s="292"/>
      <c r="J31" s="292"/>
      <c r="K31" s="292"/>
      <c r="L31" s="292"/>
    </row>
    <row r="32" spans="1:12" x14ac:dyDescent="0.25">
      <c r="A32" s="308" t="s">
        <v>707</v>
      </c>
      <c r="B32" s="309" t="s">
        <v>708</v>
      </c>
      <c r="C32" s="309">
        <f t="shared" ref="C32:L32" si="1">C28</f>
        <v>2022</v>
      </c>
      <c r="D32" s="309">
        <f t="shared" si="1"/>
        <v>2023</v>
      </c>
      <c r="E32" s="303">
        <f t="shared" si="1"/>
        <v>2024</v>
      </c>
      <c r="F32" s="303">
        <f t="shared" si="1"/>
        <v>2025</v>
      </c>
      <c r="G32" s="303">
        <f t="shared" si="1"/>
        <v>2026</v>
      </c>
      <c r="H32" s="303">
        <f t="shared" si="1"/>
        <v>2027</v>
      </c>
      <c r="I32" s="303">
        <f t="shared" si="1"/>
        <v>2028</v>
      </c>
      <c r="J32" s="303">
        <f t="shared" si="1"/>
        <v>2029</v>
      </c>
      <c r="K32" s="303">
        <f t="shared" si="1"/>
        <v>2030</v>
      </c>
      <c r="L32" s="303">
        <f t="shared" si="1"/>
        <v>2031</v>
      </c>
    </row>
    <row r="33" spans="1:12" x14ac:dyDescent="0.25">
      <c r="A33" s="310" t="s">
        <v>709</v>
      </c>
      <c r="B33" s="311" t="s">
        <v>710</v>
      </c>
      <c r="C33" s="312">
        <f>B20*0.14</f>
        <v>0.47936000000000006</v>
      </c>
      <c r="D33" s="313">
        <f>C33*D30</f>
        <v>0.49613760000000001</v>
      </c>
      <c r="E33" s="313">
        <f>C33*E30</f>
        <v>0.51300627840000002</v>
      </c>
      <c r="F33" s="313">
        <f>C33*F30</f>
        <v>0.53352652953599999</v>
      </c>
      <c r="G33" s="313">
        <f>C33*G30</f>
        <v>0.55486759071743996</v>
      </c>
      <c r="H33" s="313">
        <f>C33*H30</f>
        <v>0.57706229434613765</v>
      </c>
      <c r="I33" s="313">
        <f>C33*I30</f>
        <v>0.60014478611998312</v>
      </c>
      <c r="J33" s="313">
        <f>C33*J30</f>
        <v>0.62415057756478254</v>
      </c>
      <c r="K33" s="313">
        <f>C33*K30</f>
        <v>0.64911660066737376</v>
      </c>
      <c r="L33" s="313">
        <f>C33*L30</f>
        <v>0.67508126469406882</v>
      </c>
    </row>
    <row r="34" spans="1:12" ht="18.75" customHeight="1" x14ac:dyDescent="0.25">
      <c r="A34" s="314" t="s">
        <v>711</v>
      </c>
      <c r="B34" s="311" t="s">
        <v>710</v>
      </c>
      <c r="C34" s="315">
        <f>SUM(C35:C37)</f>
        <v>9.3200000000000002E-3</v>
      </c>
      <c r="D34" s="315">
        <f t="shared" ref="D34:L34" si="2">SUM(D35:D37)</f>
        <v>9.6461999999999989E-3</v>
      </c>
      <c r="E34" s="315">
        <f t="shared" si="2"/>
        <v>9.9741707999999995E-3</v>
      </c>
      <c r="F34" s="315">
        <f t="shared" si="2"/>
        <v>1.0373137632E-2</v>
      </c>
      <c r="G34" s="315">
        <f t="shared" si="2"/>
        <v>1.0788063137279999E-2</v>
      </c>
      <c r="H34" s="315">
        <f t="shared" si="2"/>
        <v>1.1219585662771198E-2</v>
      </c>
      <c r="I34" s="315">
        <f t="shared" si="2"/>
        <v>1.1668369089282047E-2</v>
      </c>
      <c r="J34" s="315">
        <f t="shared" si="2"/>
        <v>1.2135103852853329E-2</v>
      </c>
      <c r="K34" s="315">
        <f t="shared" si="2"/>
        <v>1.2620508006967464E-2</v>
      </c>
      <c r="L34" s="315">
        <f t="shared" si="2"/>
        <v>2.7208298635450198E-2</v>
      </c>
    </row>
    <row r="35" spans="1:12" ht="21.75" customHeight="1" x14ac:dyDescent="0.25">
      <c r="A35" s="293" t="s">
        <v>712</v>
      </c>
      <c r="B35" s="311" t="s">
        <v>710</v>
      </c>
      <c r="C35" s="294">
        <f>B21</f>
        <v>9.3200000000000002E-3</v>
      </c>
      <c r="D35" s="294">
        <f>C35*D30</f>
        <v>9.6461999999999989E-3</v>
      </c>
      <c r="E35" s="294">
        <f>0.00932*E30</f>
        <v>9.9741707999999995E-3</v>
      </c>
      <c r="F35" s="294">
        <f t="shared" ref="F35:L35" si="3">0.00932*F30</f>
        <v>1.0373137632E-2</v>
      </c>
      <c r="G35" s="294">
        <f t="shared" si="3"/>
        <v>1.0788063137279999E-2</v>
      </c>
      <c r="H35" s="294">
        <f t="shared" si="3"/>
        <v>1.1219585662771198E-2</v>
      </c>
      <c r="I35" s="294">
        <f t="shared" si="3"/>
        <v>1.1668369089282047E-2</v>
      </c>
      <c r="J35" s="294">
        <f t="shared" si="3"/>
        <v>1.2135103852853329E-2</v>
      </c>
      <c r="K35" s="294">
        <f t="shared" si="3"/>
        <v>1.2620508006967464E-2</v>
      </c>
      <c r="L35" s="294">
        <f t="shared" si="3"/>
        <v>1.3125328327246163E-2</v>
      </c>
    </row>
    <row r="36" spans="1:12" ht="19.5" customHeight="1" x14ac:dyDescent="0.25">
      <c r="A36" s="293" t="s">
        <v>713</v>
      </c>
      <c r="B36" s="311" t="s">
        <v>710</v>
      </c>
      <c r="C36" s="294"/>
      <c r="D36" s="294"/>
      <c r="E36" s="294"/>
      <c r="F36" s="294"/>
      <c r="G36" s="294"/>
      <c r="H36" s="294"/>
      <c r="I36" s="294"/>
      <c r="J36" s="294"/>
      <c r="K36" s="294"/>
      <c r="L36" s="294">
        <f>B22*L30</f>
        <v>1.4082970308204037E-2</v>
      </c>
    </row>
    <row r="37" spans="1:12" x14ac:dyDescent="0.25">
      <c r="A37" s="293" t="s">
        <v>714</v>
      </c>
      <c r="B37" s="311" t="s">
        <v>710</v>
      </c>
      <c r="C37" s="294">
        <f>B24</f>
        <v>0</v>
      </c>
      <c r="D37" s="294">
        <f>C37*D30</f>
        <v>0</v>
      </c>
      <c r="E37" s="294">
        <f t="shared" ref="E37:L37" si="4">D37*E30</f>
        <v>0</v>
      </c>
      <c r="F37" s="294">
        <f t="shared" si="4"/>
        <v>0</v>
      </c>
      <c r="G37" s="294">
        <f t="shared" si="4"/>
        <v>0</v>
      </c>
      <c r="H37" s="294">
        <f t="shared" si="4"/>
        <v>0</v>
      </c>
      <c r="I37" s="294">
        <f t="shared" si="4"/>
        <v>0</v>
      </c>
      <c r="J37" s="294">
        <f t="shared" si="4"/>
        <v>0</v>
      </c>
      <c r="K37" s="294">
        <f t="shared" si="4"/>
        <v>0</v>
      </c>
      <c r="L37" s="294">
        <f t="shared" si="4"/>
        <v>0</v>
      </c>
    </row>
    <row r="38" spans="1:12" ht="24.75" customHeight="1" x14ac:dyDescent="0.25">
      <c r="A38" s="316" t="s">
        <v>302</v>
      </c>
      <c r="B38" s="311" t="s">
        <v>710</v>
      </c>
      <c r="C38" s="317">
        <f>C33-C34</f>
        <v>0.47004000000000007</v>
      </c>
      <c r="D38" s="315">
        <f t="shared" ref="D38:L38" si="5">D33-D34</f>
        <v>0.48649140000000002</v>
      </c>
      <c r="E38" s="315">
        <f t="shared" si="5"/>
        <v>0.50303210760000006</v>
      </c>
      <c r="F38" s="315">
        <f t="shared" si="5"/>
        <v>0.52315339190400001</v>
      </c>
      <c r="G38" s="315">
        <f t="shared" si="5"/>
        <v>0.54407952758015998</v>
      </c>
      <c r="H38" s="315">
        <f t="shared" si="5"/>
        <v>0.5658427086833665</v>
      </c>
      <c r="I38" s="315">
        <f t="shared" si="5"/>
        <v>0.58847641703070108</v>
      </c>
      <c r="J38" s="315">
        <f t="shared" si="5"/>
        <v>0.61201547371192921</v>
      </c>
      <c r="K38" s="315">
        <f t="shared" si="5"/>
        <v>0.6364960926604063</v>
      </c>
      <c r="L38" s="315">
        <f t="shared" si="5"/>
        <v>0.64787296605861866</v>
      </c>
    </row>
    <row r="39" spans="1:12" x14ac:dyDescent="0.25">
      <c r="A39" s="318"/>
      <c r="B39" s="319"/>
      <c r="C39" s="320"/>
      <c r="D39" s="321"/>
      <c r="E39" s="321"/>
      <c r="F39" s="322"/>
      <c r="G39" s="292"/>
      <c r="H39" s="292"/>
      <c r="I39" s="292"/>
      <c r="J39" s="292"/>
      <c r="K39" s="292"/>
      <c r="L39" s="292"/>
    </row>
    <row r="40" spans="1:12" x14ac:dyDescent="0.25">
      <c r="A40" s="378" t="s">
        <v>715</v>
      </c>
      <c r="B40" s="380" t="s">
        <v>708</v>
      </c>
      <c r="C40" s="382" t="s">
        <v>716</v>
      </c>
      <c r="D40" s="382"/>
      <c r="E40" s="382"/>
      <c r="F40" s="382"/>
      <c r="G40" s="382"/>
      <c r="H40" s="382"/>
      <c r="I40" s="382"/>
      <c r="J40" s="382"/>
      <c r="K40" s="382"/>
      <c r="L40" s="382"/>
    </row>
    <row r="41" spans="1:12" x14ac:dyDescent="0.25">
      <c r="A41" s="379"/>
      <c r="B41" s="381"/>
      <c r="C41" s="303">
        <v>1</v>
      </c>
      <c r="D41" s="303">
        <v>2</v>
      </c>
      <c r="E41" s="303">
        <v>3</v>
      </c>
      <c r="F41" s="303">
        <v>4</v>
      </c>
      <c r="G41" s="303">
        <v>5</v>
      </c>
      <c r="H41" s="303">
        <v>6</v>
      </c>
      <c r="I41" s="303">
        <v>7</v>
      </c>
      <c r="J41" s="303">
        <v>8</v>
      </c>
      <c r="K41" s="303">
        <v>9</v>
      </c>
      <c r="L41" s="303">
        <v>10</v>
      </c>
    </row>
    <row r="42" spans="1:12" ht="26.25" customHeight="1" x14ac:dyDescent="0.25">
      <c r="A42" s="314" t="s">
        <v>302</v>
      </c>
      <c r="B42" s="323" t="s">
        <v>710</v>
      </c>
      <c r="C42" s="294">
        <f>C38</f>
        <v>0.47004000000000007</v>
      </c>
      <c r="D42" s="294">
        <f t="shared" ref="D42:L42" si="6">D38</f>
        <v>0.48649140000000002</v>
      </c>
      <c r="E42" s="294">
        <f t="shared" si="6"/>
        <v>0.50303210760000006</v>
      </c>
      <c r="F42" s="294">
        <f t="shared" si="6"/>
        <v>0.52315339190400001</v>
      </c>
      <c r="G42" s="294">
        <f t="shared" si="6"/>
        <v>0.54407952758015998</v>
      </c>
      <c r="H42" s="294">
        <f t="shared" si="6"/>
        <v>0.5658427086833665</v>
      </c>
      <c r="I42" s="294">
        <f t="shared" si="6"/>
        <v>0.58847641703070108</v>
      </c>
      <c r="J42" s="294">
        <f t="shared" si="6"/>
        <v>0.61201547371192921</v>
      </c>
      <c r="K42" s="294">
        <f t="shared" si="6"/>
        <v>0.6364960926604063</v>
      </c>
      <c r="L42" s="294">
        <f t="shared" si="6"/>
        <v>0.64787296605861866</v>
      </c>
    </row>
    <row r="43" spans="1:12" ht="24.75" customHeight="1" x14ac:dyDescent="0.25">
      <c r="A43" s="314" t="s">
        <v>717</v>
      </c>
      <c r="B43" s="296" t="s">
        <v>710</v>
      </c>
      <c r="C43" s="324">
        <f>-B20</f>
        <v>-3.4239999999999999</v>
      </c>
      <c r="D43" s="324">
        <f>-'[3]1. сводные данные'!L37</f>
        <v>0</v>
      </c>
      <c r="E43" s="294"/>
      <c r="F43" s="325"/>
      <c r="G43" s="326"/>
      <c r="H43" s="326"/>
      <c r="I43" s="326"/>
      <c r="J43" s="326"/>
      <c r="K43" s="326"/>
      <c r="L43" s="326"/>
    </row>
    <row r="44" spans="1:12" ht="21" customHeight="1" x14ac:dyDescent="0.25">
      <c r="A44" s="314" t="s">
        <v>718</v>
      </c>
      <c r="B44" s="296" t="s">
        <v>710</v>
      </c>
      <c r="C44" s="294">
        <f>SUM(C42:C43)</f>
        <v>-2.9539599999999999</v>
      </c>
      <c r="D44" s="294">
        <f t="shared" ref="D44:L44" si="7">SUM(D42:D43)</f>
        <v>0.48649140000000002</v>
      </c>
      <c r="E44" s="294">
        <f>SUM(E42:E43)</f>
        <v>0.50303210760000006</v>
      </c>
      <c r="F44" s="294">
        <f t="shared" si="7"/>
        <v>0.52315339190400001</v>
      </c>
      <c r="G44" s="294">
        <f t="shared" si="7"/>
        <v>0.54407952758015998</v>
      </c>
      <c r="H44" s="294">
        <f t="shared" si="7"/>
        <v>0.5658427086833665</v>
      </c>
      <c r="I44" s="294">
        <f t="shared" si="7"/>
        <v>0.58847641703070108</v>
      </c>
      <c r="J44" s="294">
        <f t="shared" si="7"/>
        <v>0.61201547371192921</v>
      </c>
      <c r="K44" s="294">
        <f t="shared" si="7"/>
        <v>0.6364960926604063</v>
      </c>
      <c r="L44" s="294">
        <f t="shared" si="7"/>
        <v>0.64787296605861866</v>
      </c>
    </row>
    <row r="45" spans="1:12" ht="27.75" customHeight="1" x14ac:dyDescent="0.25">
      <c r="A45" s="314" t="s">
        <v>719</v>
      </c>
      <c r="B45" s="296" t="s">
        <v>710</v>
      </c>
      <c r="C45" s="294">
        <f>C44</f>
        <v>-2.9539599999999999</v>
      </c>
      <c r="D45" s="294">
        <f>C45+D44</f>
        <v>-2.4674686000000001</v>
      </c>
      <c r="E45" s="294">
        <f>D45+E44</f>
        <v>-1.9644364924</v>
      </c>
      <c r="F45" s="294">
        <f t="shared" ref="F45:K45" si="8">E45+F44</f>
        <v>-1.4412831004959998</v>
      </c>
      <c r="G45" s="294">
        <f t="shared" si="8"/>
        <v>-0.89720357291583985</v>
      </c>
      <c r="H45" s="294">
        <f>G45+H44</f>
        <v>-0.33136086423247335</v>
      </c>
      <c r="I45" s="294">
        <f t="shared" si="8"/>
        <v>0.25711555279822773</v>
      </c>
      <c r="J45" s="294">
        <f t="shared" si="8"/>
        <v>0.86913102651015695</v>
      </c>
      <c r="K45" s="294">
        <f t="shared" si="8"/>
        <v>1.5056271191705632</v>
      </c>
      <c r="L45" s="294">
        <f>K45+L44</f>
        <v>2.1535000852291821</v>
      </c>
    </row>
    <row r="46" spans="1:12" ht="24" customHeight="1" x14ac:dyDescent="0.25">
      <c r="A46" s="293" t="s">
        <v>301</v>
      </c>
      <c r="B46" s="294"/>
      <c r="C46" s="294">
        <f>1/(1+$C$36)^(C41-1)</f>
        <v>1</v>
      </c>
      <c r="D46" s="294">
        <v>0.970873786407767</v>
      </c>
      <c r="E46" s="294">
        <v>0.94259590913375435</v>
      </c>
      <c r="F46" s="294">
        <v>0.91514165935315961</v>
      </c>
      <c r="G46" s="294">
        <v>0.888487047915689</v>
      </c>
      <c r="H46" s="294">
        <v>0.86260878438416411</v>
      </c>
      <c r="I46" s="294">
        <v>0.83748425668365445</v>
      </c>
      <c r="J46" s="294">
        <v>0.81309151134335378</v>
      </c>
      <c r="K46" s="294">
        <v>0.78940923431393573</v>
      </c>
      <c r="L46" s="294">
        <v>0.76641673234362695</v>
      </c>
    </row>
    <row r="47" spans="1:12" ht="22.5" customHeight="1" x14ac:dyDescent="0.25">
      <c r="A47" s="314" t="s">
        <v>720</v>
      </c>
      <c r="B47" s="296" t="s">
        <v>710</v>
      </c>
      <c r="C47" s="294">
        <f>C44*C46</f>
        <v>-2.9539599999999999</v>
      </c>
      <c r="D47" s="294">
        <f>D44*D46</f>
        <v>0.47232174757281553</v>
      </c>
      <c r="E47" s="294">
        <f t="shared" ref="E47:L47" si="9">E44*E46</f>
        <v>0.47415600678669062</v>
      </c>
      <c r="F47" s="294">
        <f t="shared" si="9"/>
        <v>0.4787594631632604</v>
      </c>
      <c r="G47" s="294">
        <f t="shared" si="9"/>
        <v>0.48340761329105902</v>
      </c>
      <c r="H47" s="294">
        <f t="shared" si="9"/>
        <v>0.48810089109000149</v>
      </c>
      <c r="I47" s="294">
        <f t="shared" si="9"/>
        <v>0.49283973469281694</v>
      </c>
      <c r="J47" s="294">
        <f t="shared" si="9"/>
        <v>0.49762458648595115</v>
      </c>
      <c r="K47" s="294">
        <f t="shared" si="9"/>
        <v>0.50245589315086325</v>
      </c>
      <c r="L47" s="294">
        <f t="shared" si="9"/>
        <v>0.49654068162042003</v>
      </c>
    </row>
    <row r="48" spans="1:12" ht="24.75" customHeight="1" x14ac:dyDescent="0.25">
      <c r="A48" s="314" t="s">
        <v>721</v>
      </c>
      <c r="B48" s="296" t="s">
        <v>710</v>
      </c>
      <c r="C48" s="294">
        <f>C46*C45</f>
        <v>-2.9539599999999999</v>
      </c>
      <c r="D48" s="294">
        <f>D46*D45</f>
        <v>-2.3956005825242719</v>
      </c>
      <c r="E48" s="294">
        <f t="shared" ref="E48:L48" si="10">E46*E45</f>
        <v>-1.8516698014893014</v>
      </c>
      <c r="F48" s="294">
        <f t="shared" si="10"/>
        <v>-1.3189782081855761</v>
      </c>
      <c r="G48" s="294">
        <f t="shared" si="10"/>
        <v>-0.79715375387940313</v>
      </c>
      <c r="H48" s="294">
        <f t="shared" si="10"/>
        <v>-0.28583479228805986</v>
      </c>
      <c r="I48" s="294">
        <f t="shared" si="10"/>
        <v>0.21533022761703066</v>
      </c>
      <c r="J48" s="294">
        <f t="shared" si="10"/>
        <v>0.70668305990054403</v>
      </c>
      <c r="K48" s="294">
        <f t="shared" si="10"/>
        <v>1.1885559513067312</v>
      </c>
      <c r="L48" s="294">
        <f t="shared" si="10"/>
        <v>1.6504784984230718</v>
      </c>
    </row>
    <row r="49" spans="1:12" x14ac:dyDescent="0.25">
      <c r="A49" s="327"/>
      <c r="B49" s="328"/>
      <c r="C49" s="328"/>
      <c r="D49" s="328"/>
      <c r="E49" s="328"/>
      <c r="F49" s="328"/>
      <c r="G49" s="328"/>
      <c r="H49" s="328"/>
      <c r="I49" s="328"/>
      <c r="J49" s="328"/>
      <c r="K49" s="328"/>
      <c r="L49" s="328"/>
    </row>
    <row r="50" spans="1:12" ht="40.5" customHeight="1" x14ac:dyDescent="0.25">
      <c r="A50" s="329" t="s">
        <v>722</v>
      </c>
      <c r="B50" s="330" t="s">
        <v>708</v>
      </c>
      <c r="C50" s="330" t="s">
        <v>723</v>
      </c>
      <c r="D50" s="328"/>
      <c r="E50" s="328"/>
      <c r="F50" s="328"/>
      <c r="G50" s="328"/>
      <c r="H50" s="328"/>
      <c r="I50" s="328"/>
      <c r="J50" s="328"/>
      <c r="K50" s="328"/>
      <c r="L50" s="328"/>
    </row>
    <row r="51" spans="1:12" ht="24.75" customHeight="1" x14ac:dyDescent="0.25">
      <c r="A51" s="314" t="s">
        <v>724</v>
      </c>
      <c r="B51" s="296" t="s">
        <v>710</v>
      </c>
      <c r="C51" s="296">
        <f>SUM(C47:L47)</f>
        <v>1.4322466178538786</v>
      </c>
      <c r="D51" s="331"/>
      <c r="E51" s="331"/>
      <c r="F51" s="332"/>
      <c r="G51" s="333"/>
      <c r="H51" s="333"/>
      <c r="I51" s="333"/>
      <c r="J51" s="333"/>
      <c r="K51" s="333"/>
      <c r="L51" s="333"/>
    </row>
    <row r="52" spans="1:12" ht="25.5" customHeight="1" x14ac:dyDescent="0.25">
      <c r="A52" s="334" t="s">
        <v>300</v>
      </c>
      <c r="B52" s="297" t="s">
        <v>609</v>
      </c>
      <c r="C52" s="297">
        <f>IRR(C44:L44)</f>
        <v>0.11884613432399105</v>
      </c>
      <c r="D52" s="331"/>
      <c r="E52" s="331"/>
      <c r="F52" s="332"/>
      <c r="G52" s="333"/>
      <c r="H52" s="333"/>
      <c r="I52" s="333"/>
      <c r="J52" s="333"/>
      <c r="K52" s="333"/>
      <c r="L52" s="333"/>
    </row>
    <row r="53" spans="1:12" ht="25.5" customHeight="1" x14ac:dyDescent="0.25">
      <c r="A53" s="334" t="s">
        <v>725</v>
      </c>
      <c r="B53" s="323" t="s">
        <v>726</v>
      </c>
      <c r="C53" s="323">
        <f>IF(L45&lt;0,"не окупается",(COUNTIF(C45:L45,"&lt;0")+1))</f>
        <v>7</v>
      </c>
      <c r="D53" s="331"/>
      <c r="E53" s="331"/>
      <c r="F53" s="335"/>
      <c r="G53" s="333"/>
      <c r="H53" s="333"/>
      <c r="I53" s="333"/>
      <c r="J53" s="333"/>
      <c r="K53" s="333"/>
      <c r="L53" s="333"/>
    </row>
    <row r="54" spans="1:12" ht="25.5" customHeight="1" x14ac:dyDescent="0.25">
      <c r="A54" s="314" t="s">
        <v>727</v>
      </c>
      <c r="B54" s="323" t="s">
        <v>726</v>
      </c>
      <c r="C54" s="323">
        <f>IF(L48&lt;0,"не окупается",(COUNTIF(C48:L48,"&lt;0")+1))</f>
        <v>7</v>
      </c>
      <c r="D54" s="331"/>
      <c r="E54" s="331"/>
      <c r="F54" s="336"/>
      <c r="G54" s="333"/>
      <c r="H54" s="333"/>
      <c r="I54" s="333"/>
      <c r="J54" s="333"/>
      <c r="K54" s="333"/>
      <c r="L54" s="333"/>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2022-09-18T11:05:02Z</dcterms:modified>
</cp:coreProperties>
</file>